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guinaldo\Google Drive\Vida e finanças\Planilha Padrao\"/>
    </mc:Choice>
  </mc:AlternateContent>
  <xr:revisionPtr revIDLastSave="0" documentId="8_{A47C288C-60FA-4B3D-BB6B-316A7AB56940}" xr6:coauthVersionLast="46" xr6:coauthVersionMax="46" xr10:uidLastSave="{00000000-0000-0000-0000-000000000000}"/>
  <workbookProtection workbookAlgorithmName="SHA-512" workbookHashValue="TxyK6CKt1U1Z8cAvwzQPpphAjtb37id60L5cw0MId3sCEaBrh2dC356zTHysL1H0wJed0is1bx0xsHje9+voxQ==" workbookSaltValue="a3Ms9WQlWVn9Wy5M5/pxJw==" workbookSpinCount="100000" lockStructure="1"/>
  <bookViews>
    <workbookView xWindow="0" yWindow="0" windowWidth="20490" windowHeight="11520" tabRatio="799" xr2:uid="{00000000-000D-0000-FFFF-FFFF00000000}"/>
  </bookViews>
  <sheets>
    <sheet name="Resumo" sheetId="3" r:id="rId1"/>
    <sheet name="Diário" sheetId="4" r:id="rId2"/>
    <sheet name="Mensal" sheetId="1" r:id="rId3"/>
    <sheet name="Dívidas" sheetId="5" r:id="rId4"/>
    <sheet name="Metas e Sonhos" sheetId="6" r:id="rId5"/>
  </sheets>
  <definedNames>
    <definedName name="REF" localSheetId="2">Mensal!$1:$1048576</definedName>
  </definedNames>
  <calcPr calcId="191028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8" i="1" l="1"/>
  <c r="B179" i="1"/>
  <c r="B180" i="1" s="1"/>
  <c r="B181" i="1" s="1"/>
  <c r="B182" i="1" s="1"/>
  <c r="B183" i="1" s="1"/>
  <c r="B184" i="1" s="1"/>
  <c r="B185" i="1" s="1"/>
  <c r="B186" i="1" s="1"/>
  <c r="B177" i="1"/>
  <c r="AM21" i="1"/>
  <c r="AM20" i="1"/>
  <c r="AM19" i="1"/>
  <c r="AM15" i="1"/>
  <c r="AM14" i="1"/>
  <c r="AM13" i="1"/>
  <c r="AM12" i="1"/>
  <c r="AM11" i="1"/>
  <c r="AM7" i="1"/>
  <c r="AM6" i="1"/>
  <c r="AM5" i="1"/>
  <c r="AJ21" i="1"/>
  <c r="AJ20" i="1"/>
  <c r="AJ19" i="1"/>
  <c r="AJ15" i="1"/>
  <c r="AJ14" i="1"/>
  <c r="AJ13" i="1"/>
  <c r="AJ12" i="1"/>
  <c r="AJ11" i="1"/>
  <c r="AJ7" i="1"/>
  <c r="AJ6" i="1"/>
  <c r="AJ5" i="1"/>
  <c r="AG21" i="1"/>
  <c r="AG20" i="1"/>
  <c r="AG19" i="1"/>
  <c r="AG15" i="1"/>
  <c r="AG14" i="1"/>
  <c r="AG13" i="1"/>
  <c r="AG12" i="1"/>
  <c r="AG11" i="1"/>
  <c r="AG7" i="1"/>
  <c r="AG6" i="1"/>
  <c r="AG5" i="1"/>
  <c r="AD21" i="1"/>
  <c r="AD20" i="1"/>
  <c r="AD19" i="1"/>
  <c r="AD15" i="1"/>
  <c r="AD14" i="1"/>
  <c r="AD13" i="1"/>
  <c r="AD12" i="1"/>
  <c r="AD11" i="1"/>
  <c r="AD7" i="1"/>
  <c r="AD6" i="1"/>
  <c r="AD5" i="1"/>
  <c r="AA21" i="1"/>
  <c r="AA20" i="1"/>
  <c r="AA19" i="1"/>
  <c r="AA15" i="1"/>
  <c r="AA14" i="1"/>
  <c r="AA13" i="1"/>
  <c r="AA12" i="1"/>
  <c r="AA11" i="1"/>
  <c r="AA7" i="1"/>
  <c r="AA6" i="1"/>
  <c r="AA5" i="1"/>
  <c r="X21" i="1"/>
  <c r="X20" i="1"/>
  <c r="X19" i="1"/>
  <c r="X15" i="1"/>
  <c r="X14" i="1"/>
  <c r="X13" i="1"/>
  <c r="X12" i="1"/>
  <c r="X11" i="1"/>
  <c r="X7" i="1"/>
  <c r="X6" i="1"/>
  <c r="X5" i="1"/>
  <c r="U21" i="1"/>
  <c r="U20" i="1"/>
  <c r="U19" i="1"/>
  <c r="U15" i="1"/>
  <c r="U14" i="1"/>
  <c r="U13" i="1"/>
  <c r="U12" i="1"/>
  <c r="U11" i="1"/>
  <c r="U7" i="1"/>
  <c r="U6" i="1"/>
  <c r="U5" i="1"/>
  <c r="R21" i="1"/>
  <c r="R20" i="1"/>
  <c r="R19" i="1"/>
  <c r="R15" i="1"/>
  <c r="R14" i="1"/>
  <c r="R13" i="1"/>
  <c r="R12" i="1"/>
  <c r="R11" i="1"/>
  <c r="R7" i="1"/>
  <c r="R6" i="1"/>
  <c r="R5" i="1"/>
  <c r="O20" i="1"/>
  <c r="O19" i="1"/>
  <c r="O15" i="1"/>
  <c r="O14" i="1"/>
  <c r="O13" i="1"/>
  <c r="O11" i="1"/>
  <c r="O7" i="1"/>
  <c r="O6" i="1"/>
  <c r="O5" i="1"/>
  <c r="L20" i="1"/>
  <c r="L19" i="1"/>
  <c r="L15" i="1"/>
  <c r="L14" i="1"/>
  <c r="L13" i="1"/>
  <c r="L11" i="1"/>
  <c r="L7" i="1"/>
  <c r="L6" i="1"/>
  <c r="L5" i="1"/>
  <c r="I21" i="1"/>
  <c r="I20" i="1"/>
  <c r="I19" i="1"/>
  <c r="I15" i="1"/>
  <c r="I14" i="1"/>
  <c r="I13" i="1"/>
  <c r="I12" i="1"/>
  <c r="I11" i="1"/>
  <c r="I7" i="1"/>
  <c r="I6" i="1"/>
  <c r="I5" i="1"/>
  <c r="F21" i="1"/>
  <c r="F20" i="1"/>
  <c r="F19" i="1"/>
  <c r="F15" i="1"/>
  <c r="F14" i="1"/>
  <c r="F13" i="1"/>
  <c r="F12" i="1"/>
  <c r="F11" i="1"/>
  <c r="F5" i="1"/>
  <c r="F6" i="1"/>
  <c r="F7" i="1"/>
  <c r="D146" i="1"/>
  <c r="E2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50" i="4"/>
  <c r="H51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2" i="4"/>
  <c r="F57" i="1"/>
  <c r="F58" i="1"/>
  <c r="F59" i="1"/>
  <c r="I57" i="1"/>
  <c r="I58" i="1"/>
  <c r="I59" i="1"/>
  <c r="L57" i="1"/>
  <c r="L58" i="1"/>
  <c r="L59" i="1"/>
  <c r="O57" i="1"/>
  <c r="O58" i="1"/>
  <c r="O59" i="1"/>
  <c r="R57" i="1"/>
  <c r="R58" i="1"/>
  <c r="R59" i="1"/>
  <c r="U57" i="1"/>
  <c r="U58" i="1"/>
  <c r="U59" i="1"/>
  <c r="X57" i="1"/>
  <c r="X58" i="1"/>
  <c r="X59" i="1"/>
  <c r="AA57" i="1"/>
  <c r="AA58" i="1"/>
  <c r="AA59" i="1"/>
  <c r="AD57" i="1"/>
  <c r="AD58" i="1"/>
  <c r="AD59" i="1"/>
  <c r="AG57" i="1"/>
  <c r="AG58" i="1"/>
  <c r="AG59" i="1"/>
  <c r="AJ57" i="1"/>
  <c r="AJ58" i="1"/>
  <c r="AJ59" i="1"/>
  <c r="AM57" i="1"/>
  <c r="AM58" i="1"/>
  <c r="AM59" i="1"/>
  <c r="AN57" i="1"/>
  <c r="AO57" i="1" s="1"/>
  <c r="AN58" i="1"/>
  <c r="AO58" i="1"/>
  <c r="AN59" i="1"/>
  <c r="AO59" i="1" s="1"/>
  <c r="AN66" i="1"/>
  <c r="AO66" i="1"/>
  <c r="AN67" i="1"/>
  <c r="AO67" i="1"/>
  <c r="AN68" i="1"/>
  <c r="AO68" i="1"/>
  <c r="AN80" i="1"/>
  <c r="AO80" i="1" s="1"/>
  <c r="AN81" i="1"/>
  <c r="AO81" i="1"/>
  <c r="AN82" i="1"/>
  <c r="AO82" i="1" s="1"/>
  <c r="AM80" i="1"/>
  <c r="AM81" i="1"/>
  <c r="AM82" i="1"/>
  <c r="AM66" i="1"/>
  <c r="AM67" i="1"/>
  <c r="AM68" i="1"/>
  <c r="AJ80" i="1"/>
  <c r="AJ81" i="1"/>
  <c r="AJ82" i="1"/>
  <c r="AJ66" i="1"/>
  <c r="AJ67" i="1"/>
  <c r="AJ68" i="1"/>
  <c r="AG66" i="1"/>
  <c r="AG67" i="1"/>
  <c r="AG68" i="1"/>
  <c r="AG80" i="1"/>
  <c r="AG81" i="1"/>
  <c r="AG82" i="1"/>
  <c r="AD66" i="1"/>
  <c r="AD67" i="1"/>
  <c r="AD68" i="1"/>
  <c r="AD80" i="1"/>
  <c r="AD81" i="1"/>
  <c r="AD82" i="1"/>
  <c r="AA80" i="1"/>
  <c r="AA81" i="1"/>
  <c r="AA82" i="1"/>
  <c r="AA66" i="1"/>
  <c r="AA67" i="1"/>
  <c r="AA68" i="1"/>
  <c r="X66" i="1"/>
  <c r="X67" i="1"/>
  <c r="X68" i="1"/>
  <c r="X80" i="1"/>
  <c r="X81" i="1"/>
  <c r="X82" i="1"/>
  <c r="U66" i="1"/>
  <c r="U67" i="1"/>
  <c r="U68" i="1"/>
  <c r="R66" i="1"/>
  <c r="R67" i="1"/>
  <c r="R68" i="1"/>
  <c r="O66" i="1"/>
  <c r="O67" i="1"/>
  <c r="O68" i="1"/>
  <c r="U80" i="1"/>
  <c r="U81" i="1"/>
  <c r="U82" i="1"/>
  <c r="R80" i="1"/>
  <c r="R81" i="1"/>
  <c r="R82" i="1"/>
  <c r="O80" i="1"/>
  <c r="O81" i="1"/>
  <c r="O82" i="1"/>
  <c r="L66" i="1"/>
  <c r="L67" i="1"/>
  <c r="L68" i="1"/>
  <c r="I66" i="1"/>
  <c r="I67" i="1"/>
  <c r="I68" i="1"/>
  <c r="F66" i="1"/>
  <c r="F67" i="1"/>
  <c r="F68" i="1"/>
  <c r="L80" i="1"/>
  <c r="L81" i="1"/>
  <c r="L82" i="1"/>
  <c r="I80" i="1"/>
  <c r="I81" i="1"/>
  <c r="I82" i="1"/>
  <c r="F80" i="1"/>
  <c r="F81" i="1"/>
  <c r="F82" i="1"/>
  <c r="F92" i="1"/>
  <c r="F93" i="1"/>
  <c r="F94" i="1"/>
  <c r="I92" i="1"/>
  <c r="I93" i="1"/>
  <c r="I94" i="1"/>
  <c r="L92" i="1"/>
  <c r="L93" i="1"/>
  <c r="L94" i="1"/>
  <c r="O92" i="1"/>
  <c r="O93" i="1"/>
  <c r="O94" i="1"/>
  <c r="R92" i="1"/>
  <c r="R93" i="1"/>
  <c r="R94" i="1"/>
  <c r="U92" i="1"/>
  <c r="U93" i="1"/>
  <c r="U94" i="1"/>
  <c r="X92" i="1"/>
  <c r="X93" i="1"/>
  <c r="X94" i="1"/>
  <c r="AA92" i="1"/>
  <c r="AA93" i="1"/>
  <c r="AA94" i="1"/>
  <c r="AD92" i="1"/>
  <c r="AD93" i="1"/>
  <c r="AD94" i="1"/>
  <c r="AG92" i="1"/>
  <c r="AG93" i="1"/>
  <c r="AG94" i="1"/>
  <c r="AJ92" i="1"/>
  <c r="AJ93" i="1"/>
  <c r="AJ94" i="1"/>
  <c r="AM92" i="1"/>
  <c r="AM93" i="1"/>
  <c r="AM94" i="1"/>
  <c r="AN92" i="1"/>
  <c r="AO92" i="1" s="1"/>
  <c r="AN93" i="1"/>
  <c r="AO93" i="1"/>
  <c r="AN94" i="1"/>
  <c r="AO94" i="1" s="1"/>
  <c r="AN107" i="1"/>
  <c r="AO107" i="1" s="1"/>
  <c r="AN108" i="1"/>
  <c r="AO108" i="1"/>
  <c r="AN109" i="1"/>
  <c r="AO109" i="1" s="1"/>
  <c r="AN100" i="1"/>
  <c r="AO100" i="1" s="1"/>
  <c r="AN101" i="1"/>
  <c r="AO101" i="1"/>
  <c r="AN102" i="1"/>
  <c r="AO102" i="1" s="1"/>
  <c r="AM107" i="1"/>
  <c r="AM108" i="1"/>
  <c r="AM109" i="1"/>
  <c r="AM100" i="1"/>
  <c r="AM101" i="1"/>
  <c r="AM102" i="1"/>
  <c r="AJ107" i="1"/>
  <c r="AJ108" i="1"/>
  <c r="AJ109" i="1"/>
  <c r="AJ100" i="1"/>
  <c r="AJ101" i="1"/>
  <c r="AJ102" i="1"/>
  <c r="AG107" i="1"/>
  <c r="AG108" i="1"/>
  <c r="AG109" i="1"/>
  <c r="AG100" i="1"/>
  <c r="AG101" i="1"/>
  <c r="AG102" i="1"/>
  <c r="AD107" i="1"/>
  <c r="AD108" i="1"/>
  <c r="AD109" i="1"/>
  <c r="AD100" i="1"/>
  <c r="AD101" i="1"/>
  <c r="AD102" i="1"/>
  <c r="AA100" i="1"/>
  <c r="AA101" i="1"/>
  <c r="AA102" i="1"/>
  <c r="AA107" i="1"/>
  <c r="AA108" i="1"/>
  <c r="AA109" i="1"/>
  <c r="X107" i="1"/>
  <c r="X108" i="1"/>
  <c r="X109" i="1"/>
  <c r="X100" i="1"/>
  <c r="X101" i="1"/>
  <c r="X102" i="1"/>
  <c r="U107" i="1"/>
  <c r="U108" i="1"/>
  <c r="U109" i="1"/>
  <c r="U100" i="1"/>
  <c r="U101" i="1"/>
  <c r="U102" i="1"/>
  <c r="R107" i="1"/>
  <c r="R108" i="1"/>
  <c r="R109" i="1"/>
  <c r="R100" i="1"/>
  <c r="R101" i="1"/>
  <c r="R102" i="1"/>
  <c r="O107" i="1"/>
  <c r="O108" i="1"/>
  <c r="O109" i="1"/>
  <c r="O100" i="1"/>
  <c r="O101" i="1"/>
  <c r="O102" i="1"/>
  <c r="L100" i="1"/>
  <c r="L101" i="1"/>
  <c r="L102" i="1"/>
  <c r="L107" i="1"/>
  <c r="L108" i="1"/>
  <c r="L109" i="1"/>
  <c r="I100" i="1"/>
  <c r="I101" i="1"/>
  <c r="I102" i="1"/>
  <c r="F100" i="1"/>
  <c r="F101" i="1"/>
  <c r="F102" i="1"/>
  <c r="I107" i="1"/>
  <c r="I108" i="1"/>
  <c r="I109" i="1"/>
  <c r="F107" i="1"/>
  <c r="F108" i="1"/>
  <c r="F109" i="1"/>
  <c r="F115" i="1"/>
  <c r="F116" i="1"/>
  <c r="F117" i="1"/>
  <c r="I115" i="1"/>
  <c r="I116" i="1"/>
  <c r="I117" i="1"/>
  <c r="L115" i="1"/>
  <c r="L116" i="1"/>
  <c r="L117" i="1"/>
  <c r="O115" i="1"/>
  <c r="O116" i="1"/>
  <c r="O117" i="1"/>
  <c r="R115" i="1"/>
  <c r="R116" i="1"/>
  <c r="R117" i="1"/>
  <c r="U115" i="1"/>
  <c r="U116" i="1"/>
  <c r="U117" i="1"/>
  <c r="X115" i="1"/>
  <c r="X116" i="1"/>
  <c r="X117" i="1"/>
  <c r="AA115" i="1"/>
  <c r="AA116" i="1"/>
  <c r="AA117" i="1"/>
  <c r="AD115" i="1"/>
  <c r="AD116" i="1"/>
  <c r="AD117" i="1"/>
  <c r="AG115" i="1"/>
  <c r="AG116" i="1"/>
  <c r="AG117" i="1"/>
  <c r="AJ115" i="1"/>
  <c r="AJ116" i="1"/>
  <c r="AJ117" i="1"/>
  <c r="AM115" i="1"/>
  <c r="AM116" i="1"/>
  <c r="AM117" i="1"/>
  <c r="AN115" i="1"/>
  <c r="AO115" i="1" s="1"/>
  <c r="AN116" i="1"/>
  <c r="AO116" i="1"/>
  <c r="AN117" i="1"/>
  <c r="AO117" i="1" s="1"/>
  <c r="AN124" i="1"/>
  <c r="AO124" i="1" s="1"/>
  <c r="AN125" i="1"/>
  <c r="AO125" i="1"/>
  <c r="AN126" i="1"/>
  <c r="AO126" i="1" s="1"/>
  <c r="AM124" i="1"/>
  <c r="AM125" i="1"/>
  <c r="AM126" i="1"/>
  <c r="AJ124" i="1"/>
  <c r="AJ125" i="1"/>
  <c r="AJ126" i="1"/>
  <c r="AG124" i="1"/>
  <c r="AG125" i="1"/>
  <c r="AG126" i="1"/>
  <c r="AD124" i="1"/>
  <c r="AD125" i="1"/>
  <c r="AD126" i="1"/>
  <c r="AA124" i="1"/>
  <c r="AA125" i="1"/>
  <c r="AA126" i="1"/>
  <c r="X124" i="1"/>
  <c r="X125" i="1"/>
  <c r="X126" i="1"/>
  <c r="U124" i="1"/>
  <c r="U125" i="1"/>
  <c r="U126" i="1"/>
  <c r="R126" i="1"/>
  <c r="R124" i="1"/>
  <c r="R125" i="1"/>
  <c r="O124" i="1"/>
  <c r="O125" i="1"/>
  <c r="O126" i="1"/>
  <c r="L124" i="1"/>
  <c r="L125" i="1"/>
  <c r="L126" i="1"/>
  <c r="I124" i="1"/>
  <c r="I125" i="1"/>
  <c r="I126" i="1"/>
  <c r="F124" i="1"/>
  <c r="F125" i="1"/>
  <c r="F126" i="1"/>
  <c r="F131" i="1"/>
  <c r="F132" i="1"/>
  <c r="F133" i="1"/>
  <c r="I131" i="1"/>
  <c r="I132" i="1"/>
  <c r="I133" i="1"/>
  <c r="L131" i="1"/>
  <c r="L132" i="1"/>
  <c r="L133" i="1"/>
  <c r="O131" i="1"/>
  <c r="O132" i="1"/>
  <c r="O133" i="1"/>
  <c r="R131" i="1"/>
  <c r="R132" i="1"/>
  <c r="R133" i="1"/>
  <c r="U131" i="1"/>
  <c r="U132" i="1"/>
  <c r="U133" i="1"/>
  <c r="X131" i="1"/>
  <c r="X132" i="1"/>
  <c r="X133" i="1"/>
  <c r="AA131" i="1"/>
  <c r="AA132" i="1"/>
  <c r="AA133" i="1"/>
  <c r="AD131" i="1"/>
  <c r="AD132" i="1"/>
  <c r="AD133" i="1"/>
  <c r="AG131" i="1"/>
  <c r="AG132" i="1"/>
  <c r="AG133" i="1"/>
  <c r="AJ131" i="1"/>
  <c r="AJ132" i="1"/>
  <c r="AJ133" i="1"/>
  <c r="AM131" i="1"/>
  <c r="AM132" i="1"/>
  <c r="AM133" i="1"/>
  <c r="AN131" i="1"/>
  <c r="AO131" i="1" s="1"/>
  <c r="AN132" i="1"/>
  <c r="AO132" i="1"/>
  <c r="AN133" i="1"/>
  <c r="AO133" i="1" s="1"/>
  <c r="AN140" i="1"/>
  <c r="AO140" i="1"/>
  <c r="AN141" i="1"/>
  <c r="AO141" i="1"/>
  <c r="AN142" i="1"/>
  <c r="AO142" i="1"/>
  <c r="AM140" i="1"/>
  <c r="AM141" i="1"/>
  <c r="AM142" i="1"/>
  <c r="AJ140" i="1"/>
  <c r="AJ141" i="1"/>
  <c r="AJ142" i="1"/>
  <c r="AG140" i="1"/>
  <c r="AG141" i="1"/>
  <c r="AG142" i="1"/>
  <c r="AD140" i="1"/>
  <c r="AD141" i="1"/>
  <c r="AD142" i="1"/>
  <c r="AA140" i="1"/>
  <c r="AA141" i="1"/>
  <c r="AA142" i="1"/>
  <c r="X140" i="1"/>
  <c r="X141" i="1"/>
  <c r="X142" i="1"/>
  <c r="U140" i="1"/>
  <c r="U141" i="1"/>
  <c r="U142" i="1"/>
  <c r="R140" i="1"/>
  <c r="R141" i="1"/>
  <c r="R142" i="1"/>
  <c r="O140" i="1"/>
  <c r="O141" i="1"/>
  <c r="O142" i="1"/>
  <c r="L140" i="1"/>
  <c r="L141" i="1"/>
  <c r="L142" i="1"/>
  <c r="I140" i="1"/>
  <c r="I141" i="1"/>
  <c r="I142" i="1"/>
  <c r="F140" i="1"/>
  <c r="F141" i="1"/>
  <c r="F142" i="1"/>
  <c r="D12" i="1"/>
  <c r="AM143" i="1"/>
  <c r="AM139" i="1"/>
  <c r="AM138" i="1"/>
  <c r="AM137" i="1"/>
  <c r="AM136" i="1"/>
  <c r="AM134" i="1"/>
  <c r="AM130" i="1"/>
  <c r="AM129" i="1"/>
  <c r="AM127" i="1"/>
  <c r="AM123" i="1"/>
  <c r="AM122" i="1"/>
  <c r="AM121" i="1"/>
  <c r="AM120" i="1"/>
  <c r="AM118" i="1"/>
  <c r="AM114" i="1"/>
  <c r="AM113" i="1"/>
  <c r="AM112" i="1"/>
  <c r="AM110" i="1"/>
  <c r="AM106" i="1"/>
  <c r="AM105" i="1"/>
  <c r="AM103" i="1"/>
  <c r="AM99" i="1"/>
  <c r="AM98" i="1"/>
  <c r="AM97" i="1"/>
  <c r="AM95" i="1"/>
  <c r="AM91" i="1"/>
  <c r="AM90" i="1"/>
  <c r="AM89" i="1"/>
  <c r="AM88" i="1"/>
  <c r="AM87" i="1"/>
  <c r="AM86" i="1"/>
  <c r="AM85" i="1"/>
  <c r="AM83" i="1"/>
  <c r="AM79" i="1"/>
  <c r="AM78" i="1"/>
  <c r="AM77" i="1"/>
  <c r="AM76" i="1"/>
  <c r="AM75" i="1"/>
  <c r="AM74" i="1"/>
  <c r="AM73" i="1"/>
  <c r="AM72" i="1"/>
  <c r="AM71" i="1"/>
  <c r="AM69" i="1"/>
  <c r="AM65" i="1"/>
  <c r="AM64" i="1"/>
  <c r="AM63" i="1"/>
  <c r="AM62" i="1"/>
  <c r="AM60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1" i="1"/>
  <c r="AM37" i="1"/>
  <c r="AM36" i="1"/>
  <c r="AM35" i="1"/>
  <c r="AM34" i="1"/>
  <c r="AM33" i="1"/>
  <c r="AM32" i="1"/>
  <c r="AM30" i="1"/>
  <c r="AM26" i="1"/>
  <c r="AM25" i="1"/>
  <c r="AJ143" i="1"/>
  <c r="AJ139" i="1"/>
  <c r="AJ138" i="1"/>
  <c r="AJ137" i="1"/>
  <c r="AJ136" i="1"/>
  <c r="AJ134" i="1"/>
  <c r="AJ130" i="1"/>
  <c r="AJ129" i="1"/>
  <c r="AJ127" i="1"/>
  <c r="AJ123" i="1"/>
  <c r="AJ122" i="1"/>
  <c r="AJ121" i="1"/>
  <c r="AJ120" i="1"/>
  <c r="AJ118" i="1"/>
  <c r="AJ114" i="1"/>
  <c r="AJ113" i="1"/>
  <c r="AJ112" i="1"/>
  <c r="AJ110" i="1"/>
  <c r="AJ106" i="1"/>
  <c r="AJ105" i="1"/>
  <c r="AJ103" i="1"/>
  <c r="AJ99" i="1"/>
  <c r="AJ98" i="1"/>
  <c r="AJ97" i="1"/>
  <c r="AJ95" i="1"/>
  <c r="AJ91" i="1"/>
  <c r="AJ90" i="1"/>
  <c r="AJ89" i="1"/>
  <c r="AJ88" i="1"/>
  <c r="AJ87" i="1"/>
  <c r="AJ86" i="1"/>
  <c r="AJ85" i="1"/>
  <c r="AJ83" i="1"/>
  <c r="AJ79" i="1"/>
  <c r="AJ78" i="1"/>
  <c r="AJ77" i="1"/>
  <c r="AJ76" i="1"/>
  <c r="AJ75" i="1"/>
  <c r="AJ74" i="1"/>
  <c r="AJ73" i="1"/>
  <c r="AJ72" i="1"/>
  <c r="AJ71" i="1"/>
  <c r="AJ69" i="1"/>
  <c r="AJ65" i="1"/>
  <c r="AJ64" i="1"/>
  <c r="AJ63" i="1"/>
  <c r="AJ62" i="1"/>
  <c r="AJ60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1" i="1"/>
  <c r="AJ37" i="1"/>
  <c r="AJ36" i="1"/>
  <c r="AJ35" i="1"/>
  <c r="AJ34" i="1"/>
  <c r="AJ33" i="1"/>
  <c r="AJ32" i="1"/>
  <c r="AJ30" i="1"/>
  <c r="AJ26" i="1"/>
  <c r="AJ25" i="1"/>
  <c r="AG143" i="1"/>
  <c r="AG139" i="1"/>
  <c r="AG138" i="1"/>
  <c r="AG137" i="1"/>
  <c r="AG136" i="1"/>
  <c r="AG134" i="1"/>
  <c r="AG130" i="1"/>
  <c r="AG129" i="1"/>
  <c r="AG127" i="1"/>
  <c r="AG123" i="1"/>
  <c r="AG122" i="1"/>
  <c r="AG121" i="1"/>
  <c r="AG120" i="1"/>
  <c r="AG118" i="1"/>
  <c r="AG114" i="1"/>
  <c r="AG113" i="1"/>
  <c r="AG112" i="1"/>
  <c r="AG110" i="1"/>
  <c r="AG106" i="1"/>
  <c r="AG105" i="1"/>
  <c r="AG103" i="1"/>
  <c r="AG99" i="1"/>
  <c r="AG98" i="1"/>
  <c r="AG97" i="1"/>
  <c r="AG95" i="1"/>
  <c r="AG91" i="1"/>
  <c r="AG90" i="1"/>
  <c r="AG89" i="1"/>
  <c r="AG88" i="1"/>
  <c r="AG87" i="1"/>
  <c r="AG86" i="1"/>
  <c r="AG85" i="1"/>
  <c r="AG83" i="1"/>
  <c r="AG79" i="1"/>
  <c r="AG78" i="1"/>
  <c r="AG77" i="1"/>
  <c r="AG76" i="1"/>
  <c r="AG75" i="1"/>
  <c r="AG74" i="1"/>
  <c r="AG73" i="1"/>
  <c r="AG72" i="1"/>
  <c r="AG71" i="1"/>
  <c r="AG69" i="1"/>
  <c r="AG65" i="1"/>
  <c r="AG64" i="1"/>
  <c r="AG63" i="1"/>
  <c r="AG62" i="1"/>
  <c r="AG60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1" i="1"/>
  <c r="AG37" i="1"/>
  <c r="AG36" i="1"/>
  <c r="AG35" i="1"/>
  <c r="AG34" i="1"/>
  <c r="AG33" i="1"/>
  <c r="AG32" i="1"/>
  <c r="AG30" i="1"/>
  <c r="AG26" i="1"/>
  <c r="AG25" i="1"/>
  <c r="AD143" i="1"/>
  <c r="AD139" i="1"/>
  <c r="AD138" i="1"/>
  <c r="AD137" i="1"/>
  <c r="AD136" i="1"/>
  <c r="AD134" i="1"/>
  <c r="AD130" i="1"/>
  <c r="AD129" i="1"/>
  <c r="AD127" i="1"/>
  <c r="AD123" i="1"/>
  <c r="AD122" i="1"/>
  <c r="AD121" i="1"/>
  <c r="AD120" i="1"/>
  <c r="AD118" i="1"/>
  <c r="AD114" i="1"/>
  <c r="AD113" i="1"/>
  <c r="AD112" i="1"/>
  <c r="AD110" i="1"/>
  <c r="AD106" i="1"/>
  <c r="AD105" i="1"/>
  <c r="AD103" i="1"/>
  <c r="AD99" i="1"/>
  <c r="AD98" i="1"/>
  <c r="AD97" i="1"/>
  <c r="AD95" i="1"/>
  <c r="AD91" i="1"/>
  <c r="AD90" i="1"/>
  <c r="AD89" i="1"/>
  <c r="AD88" i="1"/>
  <c r="AD87" i="1"/>
  <c r="AD86" i="1"/>
  <c r="AD85" i="1"/>
  <c r="AD83" i="1"/>
  <c r="AD79" i="1"/>
  <c r="AD78" i="1"/>
  <c r="AD77" i="1"/>
  <c r="AD76" i="1"/>
  <c r="AD75" i="1"/>
  <c r="AD74" i="1"/>
  <c r="AD73" i="1"/>
  <c r="AD72" i="1"/>
  <c r="AD71" i="1"/>
  <c r="AD69" i="1"/>
  <c r="AD65" i="1"/>
  <c r="AD64" i="1"/>
  <c r="AD63" i="1"/>
  <c r="AD62" i="1"/>
  <c r="AD60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1" i="1"/>
  <c r="AD37" i="1"/>
  <c r="AD36" i="1"/>
  <c r="AD35" i="1"/>
  <c r="AD34" i="1"/>
  <c r="AD33" i="1"/>
  <c r="AD32" i="1"/>
  <c r="AD30" i="1"/>
  <c r="AD26" i="1"/>
  <c r="AD25" i="1"/>
  <c r="AA143" i="1"/>
  <c r="AA139" i="1"/>
  <c r="AA138" i="1"/>
  <c r="AA137" i="1"/>
  <c r="AA136" i="1"/>
  <c r="AA134" i="1"/>
  <c r="AA130" i="1"/>
  <c r="AA129" i="1"/>
  <c r="AA127" i="1"/>
  <c r="AA123" i="1"/>
  <c r="AA122" i="1"/>
  <c r="AA121" i="1"/>
  <c r="AA120" i="1"/>
  <c r="AA118" i="1"/>
  <c r="AA114" i="1"/>
  <c r="AA113" i="1"/>
  <c r="AA112" i="1"/>
  <c r="AA110" i="1"/>
  <c r="AA106" i="1"/>
  <c r="AA105" i="1"/>
  <c r="AA103" i="1"/>
  <c r="AA99" i="1"/>
  <c r="AA98" i="1"/>
  <c r="AA97" i="1"/>
  <c r="AA95" i="1"/>
  <c r="AA91" i="1"/>
  <c r="AA90" i="1"/>
  <c r="AA89" i="1"/>
  <c r="AA88" i="1"/>
  <c r="AA87" i="1"/>
  <c r="AA86" i="1"/>
  <c r="AA85" i="1"/>
  <c r="AA83" i="1"/>
  <c r="AA79" i="1"/>
  <c r="AA78" i="1"/>
  <c r="AA77" i="1"/>
  <c r="AA76" i="1"/>
  <c r="AA75" i="1"/>
  <c r="AA74" i="1"/>
  <c r="AA73" i="1"/>
  <c r="AA72" i="1"/>
  <c r="AA71" i="1"/>
  <c r="AA69" i="1"/>
  <c r="AA65" i="1"/>
  <c r="AA64" i="1"/>
  <c r="AA63" i="1"/>
  <c r="AA62" i="1"/>
  <c r="AA60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1" i="1"/>
  <c r="AA37" i="1"/>
  <c r="AA36" i="1"/>
  <c r="AA35" i="1"/>
  <c r="AA34" i="1"/>
  <c r="AA33" i="1"/>
  <c r="AA32" i="1"/>
  <c r="AA30" i="1"/>
  <c r="AA26" i="1"/>
  <c r="AA25" i="1"/>
  <c r="X143" i="1"/>
  <c r="X139" i="1"/>
  <c r="X138" i="1"/>
  <c r="X137" i="1"/>
  <c r="X136" i="1"/>
  <c r="X134" i="1"/>
  <c r="X130" i="1"/>
  <c r="X129" i="1"/>
  <c r="X127" i="1"/>
  <c r="X123" i="1"/>
  <c r="X122" i="1"/>
  <c r="X121" i="1"/>
  <c r="X120" i="1"/>
  <c r="X118" i="1"/>
  <c r="X114" i="1"/>
  <c r="X113" i="1"/>
  <c r="X112" i="1"/>
  <c r="X110" i="1"/>
  <c r="X106" i="1"/>
  <c r="X105" i="1"/>
  <c r="X103" i="1"/>
  <c r="X99" i="1"/>
  <c r="X98" i="1"/>
  <c r="X97" i="1"/>
  <c r="X95" i="1"/>
  <c r="X91" i="1"/>
  <c r="X90" i="1"/>
  <c r="X89" i="1"/>
  <c r="X88" i="1"/>
  <c r="X87" i="1"/>
  <c r="X86" i="1"/>
  <c r="X85" i="1"/>
  <c r="X83" i="1"/>
  <c r="X79" i="1"/>
  <c r="X78" i="1"/>
  <c r="X77" i="1"/>
  <c r="X76" i="1"/>
  <c r="X75" i="1"/>
  <c r="X74" i="1"/>
  <c r="X73" i="1"/>
  <c r="X72" i="1"/>
  <c r="X71" i="1"/>
  <c r="X69" i="1"/>
  <c r="X65" i="1"/>
  <c r="X64" i="1"/>
  <c r="X63" i="1"/>
  <c r="X62" i="1"/>
  <c r="X60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1" i="1"/>
  <c r="X37" i="1"/>
  <c r="X36" i="1"/>
  <c r="X35" i="1"/>
  <c r="X34" i="1"/>
  <c r="X33" i="1"/>
  <c r="X32" i="1"/>
  <c r="X30" i="1"/>
  <c r="X26" i="1"/>
  <c r="X25" i="1"/>
  <c r="U143" i="1"/>
  <c r="U139" i="1"/>
  <c r="U138" i="1"/>
  <c r="U137" i="1"/>
  <c r="U136" i="1"/>
  <c r="U134" i="1"/>
  <c r="U130" i="1"/>
  <c r="U129" i="1"/>
  <c r="U127" i="1"/>
  <c r="U123" i="1"/>
  <c r="U122" i="1"/>
  <c r="U121" i="1"/>
  <c r="U120" i="1"/>
  <c r="U118" i="1"/>
  <c r="U114" i="1"/>
  <c r="U113" i="1"/>
  <c r="U112" i="1"/>
  <c r="U110" i="1"/>
  <c r="U106" i="1"/>
  <c r="U105" i="1"/>
  <c r="U103" i="1"/>
  <c r="U99" i="1"/>
  <c r="U98" i="1"/>
  <c r="U97" i="1"/>
  <c r="U95" i="1"/>
  <c r="U91" i="1"/>
  <c r="U90" i="1"/>
  <c r="U89" i="1"/>
  <c r="U88" i="1"/>
  <c r="U87" i="1"/>
  <c r="U86" i="1"/>
  <c r="U85" i="1"/>
  <c r="U83" i="1"/>
  <c r="U79" i="1"/>
  <c r="U78" i="1"/>
  <c r="U77" i="1"/>
  <c r="U76" i="1"/>
  <c r="U75" i="1"/>
  <c r="U74" i="1"/>
  <c r="U73" i="1"/>
  <c r="U72" i="1"/>
  <c r="U71" i="1"/>
  <c r="U69" i="1"/>
  <c r="U65" i="1"/>
  <c r="U64" i="1"/>
  <c r="U63" i="1"/>
  <c r="U62" i="1"/>
  <c r="U60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1" i="1"/>
  <c r="U37" i="1"/>
  <c r="U36" i="1"/>
  <c r="U35" i="1"/>
  <c r="U34" i="1"/>
  <c r="U33" i="1"/>
  <c r="U32" i="1"/>
  <c r="U30" i="1"/>
  <c r="U26" i="1"/>
  <c r="U25" i="1"/>
  <c r="R143" i="1"/>
  <c r="R139" i="1"/>
  <c r="R138" i="1"/>
  <c r="R137" i="1"/>
  <c r="R136" i="1"/>
  <c r="R134" i="1"/>
  <c r="R130" i="1"/>
  <c r="R129" i="1"/>
  <c r="R127" i="1"/>
  <c r="R123" i="1"/>
  <c r="R122" i="1"/>
  <c r="R121" i="1"/>
  <c r="R120" i="1"/>
  <c r="R118" i="1"/>
  <c r="R114" i="1"/>
  <c r="R113" i="1"/>
  <c r="R112" i="1"/>
  <c r="R110" i="1"/>
  <c r="R106" i="1"/>
  <c r="R105" i="1"/>
  <c r="R103" i="1"/>
  <c r="R99" i="1"/>
  <c r="R98" i="1"/>
  <c r="R97" i="1"/>
  <c r="R95" i="1"/>
  <c r="R91" i="1"/>
  <c r="R90" i="1"/>
  <c r="R89" i="1"/>
  <c r="R88" i="1"/>
  <c r="R87" i="1"/>
  <c r="R86" i="1"/>
  <c r="R85" i="1"/>
  <c r="R83" i="1"/>
  <c r="R79" i="1"/>
  <c r="R78" i="1"/>
  <c r="R77" i="1"/>
  <c r="R76" i="1"/>
  <c r="R75" i="1"/>
  <c r="R74" i="1"/>
  <c r="R73" i="1"/>
  <c r="R72" i="1"/>
  <c r="R71" i="1"/>
  <c r="R69" i="1"/>
  <c r="R65" i="1"/>
  <c r="R64" i="1"/>
  <c r="R63" i="1"/>
  <c r="R62" i="1"/>
  <c r="R60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1" i="1"/>
  <c r="R37" i="1"/>
  <c r="R36" i="1"/>
  <c r="R35" i="1"/>
  <c r="R34" i="1"/>
  <c r="R33" i="1"/>
  <c r="R32" i="1"/>
  <c r="R30" i="1"/>
  <c r="R26" i="1"/>
  <c r="R25" i="1"/>
  <c r="O143" i="1"/>
  <c r="O139" i="1"/>
  <c r="O138" i="1"/>
  <c r="O137" i="1"/>
  <c r="O136" i="1"/>
  <c r="O134" i="1"/>
  <c r="O130" i="1"/>
  <c r="O129" i="1"/>
  <c r="O127" i="1"/>
  <c r="O123" i="1"/>
  <c r="O122" i="1"/>
  <c r="O121" i="1"/>
  <c r="O120" i="1"/>
  <c r="O118" i="1"/>
  <c r="O114" i="1"/>
  <c r="O113" i="1"/>
  <c r="O112" i="1"/>
  <c r="O110" i="1"/>
  <c r="O106" i="1"/>
  <c r="O105" i="1"/>
  <c r="O103" i="1"/>
  <c r="O99" i="1"/>
  <c r="O98" i="1"/>
  <c r="O97" i="1"/>
  <c r="O95" i="1"/>
  <c r="O91" i="1"/>
  <c r="O90" i="1"/>
  <c r="O89" i="1"/>
  <c r="O88" i="1"/>
  <c r="O87" i="1"/>
  <c r="O86" i="1"/>
  <c r="O85" i="1"/>
  <c r="O83" i="1"/>
  <c r="O79" i="1"/>
  <c r="O78" i="1"/>
  <c r="O77" i="1"/>
  <c r="O76" i="1"/>
  <c r="O75" i="1"/>
  <c r="O74" i="1"/>
  <c r="O73" i="1"/>
  <c r="O72" i="1"/>
  <c r="O71" i="1"/>
  <c r="O69" i="1"/>
  <c r="O65" i="1"/>
  <c r="O64" i="1"/>
  <c r="O63" i="1"/>
  <c r="O62" i="1"/>
  <c r="O60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1" i="1"/>
  <c r="O37" i="1"/>
  <c r="O36" i="1"/>
  <c r="O35" i="1"/>
  <c r="O34" i="1"/>
  <c r="O33" i="1"/>
  <c r="O32" i="1"/>
  <c r="O30" i="1"/>
  <c r="O26" i="1"/>
  <c r="O25" i="1"/>
  <c r="L143" i="1"/>
  <c r="L139" i="1"/>
  <c r="L138" i="1"/>
  <c r="L137" i="1"/>
  <c r="L136" i="1"/>
  <c r="L134" i="1"/>
  <c r="L130" i="1"/>
  <c r="L129" i="1"/>
  <c r="L127" i="1"/>
  <c r="L123" i="1"/>
  <c r="L122" i="1"/>
  <c r="L121" i="1"/>
  <c r="L120" i="1"/>
  <c r="L118" i="1"/>
  <c r="L114" i="1"/>
  <c r="L113" i="1"/>
  <c r="L112" i="1"/>
  <c r="L110" i="1"/>
  <c r="L106" i="1"/>
  <c r="L105" i="1"/>
  <c r="L103" i="1"/>
  <c r="L99" i="1"/>
  <c r="L98" i="1"/>
  <c r="L97" i="1"/>
  <c r="L95" i="1"/>
  <c r="L91" i="1"/>
  <c r="L90" i="1"/>
  <c r="L89" i="1"/>
  <c r="L88" i="1"/>
  <c r="L87" i="1"/>
  <c r="L86" i="1"/>
  <c r="L85" i="1"/>
  <c r="L83" i="1"/>
  <c r="L79" i="1"/>
  <c r="L78" i="1"/>
  <c r="L77" i="1"/>
  <c r="L76" i="1"/>
  <c r="L75" i="1"/>
  <c r="L74" i="1"/>
  <c r="L73" i="1"/>
  <c r="L72" i="1"/>
  <c r="L71" i="1"/>
  <c r="L69" i="1"/>
  <c r="L65" i="1"/>
  <c r="L64" i="1"/>
  <c r="L63" i="1"/>
  <c r="L62" i="1"/>
  <c r="L60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1" i="1"/>
  <c r="L37" i="1"/>
  <c r="L36" i="1"/>
  <c r="L35" i="1"/>
  <c r="L34" i="1"/>
  <c r="L33" i="1"/>
  <c r="L32" i="1"/>
  <c r="L30" i="1"/>
  <c r="L26" i="1"/>
  <c r="L25" i="1"/>
  <c r="I143" i="1"/>
  <c r="I139" i="1"/>
  <c r="I138" i="1"/>
  <c r="I137" i="1"/>
  <c r="I136" i="1"/>
  <c r="I134" i="1"/>
  <c r="I130" i="1"/>
  <c r="I129" i="1"/>
  <c r="I127" i="1"/>
  <c r="I123" i="1"/>
  <c r="I122" i="1"/>
  <c r="I121" i="1"/>
  <c r="I120" i="1"/>
  <c r="I118" i="1"/>
  <c r="I114" i="1"/>
  <c r="I113" i="1"/>
  <c r="I112" i="1"/>
  <c r="I110" i="1"/>
  <c r="I106" i="1"/>
  <c r="I105" i="1"/>
  <c r="I103" i="1"/>
  <c r="I99" i="1"/>
  <c r="I98" i="1"/>
  <c r="I97" i="1"/>
  <c r="I95" i="1"/>
  <c r="I91" i="1"/>
  <c r="I90" i="1"/>
  <c r="I89" i="1"/>
  <c r="I88" i="1"/>
  <c r="I87" i="1"/>
  <c r="I86" i="1"/>
  <c r="I85" i="1"/>
  <c r="I83" i="1"/>
  <c r="I79" i="1"/>
  <c r="I78" i="1"/>
  <c r="I77" i="1"/>
  <c r="I76" i="1"/>
  <c r="I75" i="1"/>
  <c r="I74" i="1"/>
  <c r="I73" i="1"/>
  <c r="I72" i="1"/>
  <c r="I71" i="1"/>
  <c r="I69" i="1"/>
  <c r="I65" i="1"/>
  <c r="I64" i="1"/>
  <c r="I63" i="1"/>
  <c r="I62" i="1"/>
  <c r="I60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37" i="1"/>
  <c r="I36" i="1"/>
  <c r="I35" i="1"/>
  <c r="I34" i="1"/>
  <c r="I33" i="1"/>
  <c r="I32" i="1"/>
  <c r="I30" i="1"/>
  <c r="I26" i="1"/>
  <c r="I25" i="1"/>
  <c r="F143" i="1"/>
  <c r="F139" i="1"/>
  <c r="F138" i="1"/>
  <c r="F137" i="1"/>
  <c r="F136" i="1"/>
  <c r="F134" i="1"/>
  <c r="F130" i="1"/>
  <c r="F129" i="1"/>
  <c r="F127" i="1"/>
  <c r="F123" i="1"/>
  <c r="F122" i="1"/>
  <c r="F121" i="1"/>
  <c r="F120" i="1"/>
  <c r="F118" i="1"/>
  <c r="F114" i="1"/>
  <c r="F113" i="1"/>
  <c r="F112" i="1"/>
  <c r="F110" i="1"/>
  <c r="F106" i="1"/>
  <c r="F105" i="1"/>
  <c r="F103" i="1"/>
  <c r="F99" i="1"/>
  <c r="F98" i="1"/>
  <c r="F97" i="1"/>
  <c r="F95" i="1"/>
  <c r="F91" i="1"/>
  <c r="F90" i="1"/>
  <c r="F89" i="1"/>
  <c r="F88" i="1"/>
  <c r="F87" i="1"/>
  <c r="F86" i="1"/>
  <c r="F85" i="1"/>
  <c r="F83" i="1"/>
  <c r="F79" i="1"/>
  <c r="F78" i="1"/>
  <c r="F77" i="1"/>
  <c r="F76" i="1"/>
  <c r="F75" i="1"/>
  <c r="F74" i="1"/>
  <c r="F73" i="1"/>
  <c r="F72" i="1"/>
  <c r="F71" i="1"/>
  <c r="F69" i="1"/>
  <c r="F65" i="1"/>
  <c r="F64" i="1"/>
  <c r="F63" i="1"/>
  <c r="F62" i="1"/>
  <c r="F60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37" i="1"/>
  <c r="F36" i="1"/>
  <c r="F35" i="1"/>
  <c r="F34" i="1"/>
  <c r="F33" i="1"/>
  <c r="F32" i="1"/>
  <c r="F30" i="1"/>
  <c r="F26" i="1"/>
  <c r="F25" i="1"/>
  <c r="C7" i="3"/>
  <c r="C6" i="3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2" i="4"/>
  <c r="I3" i="4"/>
  <c r="A1" i="3"/>
  <c r="F1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3" i="6"/>
  <c r="B188" i="1"/>
  <c r="B189" i="1" s="1"/>
  <c r="C189" i="1" s="1"/>
  <c r="X90" i="3"/>
  <c r="X91" i="3"/>
  <c r="X92" i="3"/>
  <c r="X93" i="3"/>
  <c r="X94" i="3"/>
  <c r="X95" i="3"/>
  <c r="X96" i="3"/>
  <c r="X97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12" i="3"/>
  <c r="D135" i="1" l="1"/>
  <c r="D128" i="1"/>
  <c r="D119" i="1"/>
  <c r="D111" i="1"/>
  <c r="D104" i="1"/>
  <c r="D96" i="1"/>
  <c r="D84" i="1"/>
  <c r="D70" i="1"/>
  <c r="D61" i="1"/>
  <c r="D42" i="1"/>
  <c r="D31" i="1"/>
  <c r="D20" i="1"/>
  <c r="B158" i="1"/>
  <c r="G97" i="4"/>
  <c r="G98" i="4"/>
  <c r="G99" i="4"/>
  <c r="B98" i="4"/>
  <c r="H98" i="4" s="1"/>
  <c r="B83" i="4"/>
  <c r="B52" i="4"/>
  <c r="H52" i="4" s="1"/>
  <c r="B49" i="4"/>
  <c r="H49" i="4" s="1"/>
  <c r="G26" i="4"/>
  <c r="G27" i="4"/>
  <c r="G28" i="4"/>
  <c r="G18" i="4"/>
  <c r="G19" i="4"/>
  <c r="G20" i="4"/>
  <c r="G21" i="4"/>
  <c r="G22" i="4"/>
  <c r="G23" i="4"/>
  <c r="G24" i="4"/>
  <c r="G25" i="4"/>
  <c r="B3" i="4"/>
  <c r="H3" i="4" s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2" i="4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B84" i="4" l="1"/>
  <c r="H84" i="4" s="1"/>
  <c r="H83" i="4"/>
  <c r="B35" i="4"/>
  <c r="H35" i="4" s="1"/>
  <c r="H34" i="4"/>
  <c r="D21" i="1"/>
  <c r="B190" i="1"/>
  <c r="C190" i="1" s="1"/>
  <c r="E31" i="4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D24" i="1" l="1"/>
  <c r="E86" i="4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E932" i="4" s="1"/>
  <c r="E933" i="4" s="1"/>
  <c r="E934" i="4" s="1"/>
  <c r="E935" i="4" s="1"/>
  <c r="E936" i="4" s="1"/>
  <c r="E937" i="4" s="1"/>
  <c r="E938" i="4" s="1"/>
  <c r="E939" i="4" s="1"/>
  <c r="E940" i="4" s="1"/>
  <c r="E941" i="4" s="1"/>
  <c r="E942" i="4" s="1"/>
  <c r="E943" i="4" s="1"/>
  <c r="E944" i="4" s="1"/>
  <c r="E945" i="4" s="1"/>
  <c r="E946" i="4" s="1"/>
  <c r="E947" i="4" s="1"/>
  <c r="E948" i="4" s="1"/>
  <c r="E949" i="4" s="1"/>
  <c r="E950" i="4" s="1"/>
  <c r="E951" i="4" s="1"/>
  <c r="E952" i="4" s="1"/>
  <c r="E953" i="4" s="1"/>
  <c r="E954" i="4" s="1"/>
  <c r="E955" i="4" s="1"/>
  <c r="E956" i="4" s="1"/>
  <c r="E957" i="4" s="1"/>
  <c r="E958" i="4" s="1"/>
  <c r="E959" i="4" s="1"/>
  <c r="E960" i="4" s="1"/>
  <c r="E961" i="4" s="1"/>
  <c r="E962" i="4" s="1"/>
  <c r="E963" i="4" s="1"/>
  <c r="E964" i="4" s="1"/>
  <c r="E965" i="4" s="1"/>
  <c r="E966" i="4" s="1"/>
  <c r="E967" i="4" s="1"/>
  <c r="E968" i="4" s="1"/>
  <c r="E969" i="4" s="1"/>
  <c r="E970" i="4" s="1"/>
  <c r="E971" i="4" s="1"/>
  <c r="E972" i="4" s="1"/>
  <c r="E973" i="4" s="1"/>
  <c r="E974" i="4" s="1"/>
  <c r="E975" i="4" s="1"/>
  <c r="E976" i="4" s="1"/>
  <c r="E977" i="4" s="1"/>
  <c r="E978" i="4" s="1"/>
  <c r="E979" i="4" s="1"/>
  <c r="E980" i="4" s="1"/>
  <c r="E981" i="4" s="1"/>
  <c r="E982" i="4" s="1"/>
  <c r="E983" i="4" s="1"/>
  <c r="E984" i="4" s="1"/>
  <c r="E985" i="4" s="1"/>
  <c r="E986" i="4" s="1"/>
  <c r="E987" i="4" s="1"/>
  <c r="E988" i="4" s="1"/>
  <c r="E989" i="4" s="1"/>
  <c r="E990" i="4" s="1"/>
  <c r="E991" i="4" s="1"/>
  <c r="E992" i="4" s="1"/>
  <c r="E993" i="4" s="1"/>
  <c r="E994" i="4" s="1"/>
  <c r="E995" i="4" s="1"/>
  <c r="E996" i="4" s="1"/>
  <c r="E997" i="4" s="1"/>
  <c r="E998" i="4" s="1"/>
  <c r="E999" i="4" s="1"/>
  <c r="E1000" i="4" s="1"/>
  <c r="E1001" i="4" s="1"/>
  <c r="E1002" i="4" s="1"/>
  <c r="E1003" i="4" s="1"/>
  <c r="E1004" i="4" s="1"/>
  <c r="E1005" i="4" s="1"/>
  <c r="E1006" i="4" s="1"/>
  <c r="E1007" i="4" s="1"/>
  <c r="E1008" i="4" s="1"/>
  <c r="E1009" i="4" s="1"/>
  <c r="E1010" i="4" s="1"/>
  <c r="E1011" i="4" s="1"/>
  <c r="E1012" i="4" s="1"/>
  <c r="E1013" i="4" s="1"/>
  <c r="E1014" i="4" s="1"/>
  <c r="E1015" i="4" s="1"/>
  <c r="E1016" i="4" s="1"/>
  <c r="E1017" i="4" s="1"/>
  <c r="E1018" i="4" s="1"/>
  <c r="E1019" i="4" s="1"/>
  <c r="E1020" i="4" s="1"/>
  <c r="E1021" i="4" s="1"/>
  <c r="E1022" i="4" s="1"/>
  <c r="E1023" i="4" s="1"/>
  <c r="E1024" i="4" s="1"/>
  <c r="E1025" i="4" s="1"/>
  <c r="E1026" i="4" s="1"/>
  <c r="E1027" i="4" s="1"/>
  <c r="E1028" i="4" s="1"/>
  <c r="E1029" i="4" s="1"/>
  <c r="E1030" i="4" s="1"/>
  <c r="E1031" i="4" s="1"/>
  <c r="E1032" i="4" s="1"/>
  <c r="E1033" i="4" s="1"/>
  <c r="E1034" i="4" s="1"/>
  <c r="E1035" i="4" s="1"/>
  <c r="E1036" i="4" s="1"/>
  <c r="E1037" i="4" s="1"/>
  <c r="E1038" i="4" s="1"/>
  <c r="E1039" i="4" s="1"/>
  <c r="E1040" i="4" s="1"/>
  <c r="E1041" i="4" s="1"/>
  <c r="E1042" i="4" s="1"/>
  <c r="E1043" i="4" s="1"/>
  <c r="E1044" i="4" s="1"/>
  <c r="E1045" i="4" s="1"/>
  <c r="E1046" i="4" s="1"/>
  <c r="E1047" i="4" s="1"/>
  <c r="E1048" i="4" s="1"/>
  <c r="E1049" i="4" s="1"/>
  <c r="E1050" i="4" s="1"/>
  <c r="E1051" i="4" s="1"/>
  <c r="E1052" i="4" s="1"/>
  <c r="E1053" i="4" s="1"/>
  <c r="E1054" i="4" s="1"/>
  <c r="E1055" i="4" s="1"/>
  <c r="E1056" i="4" s="1"/>
  <c r="E1057" i="4" s="1"/>
  <c r="E1058" i="4" s="1"/>
  <c r="E1059" i="4" s="1"/>
  <c r="E1060" i="4" s="1"/>
  <c r="E1061" i="4" s="1"/>
  <c r="E1062" i="4" s="1"/>
  <c r="E1063" i="4" s="1"/>
  <c r="E1064" i="4" s="1"/>
  <c r="E1065" i="4" s="1"/>
  <c r="E1066" i="4" s="1"/>
  <c r="E1067" i="4" s="1"/>
  <c r="E1068" i="4" s="1"/>
  <c r="E1069" i="4" s="1"/>
  <c r="E1070" i="4" s="1"/>
  <c r="E1071" i="4" s="1"/>
  <c r="E1072" i="4" s="1"/>
  <c r="E1073" i="4" s="1"/>
  <c r="E1074" i="4" s="1"/>
  <c r="E1075" i="4" s="1"/>
  <c r="E1076" i="4" s="1"/>
  <c r="E1077" i="4" s="1"/>
  <c r="E1078" i="4" s="1"/>
  <c r="E1079" i="4" s="1"/>
  <c r="E1080" i="4" s="1"/>
  <c r="E1081" i="4" s="1"/>
  <c r="E1082" i="4" s="1"/>
  <c r="E1083" i="4" s="1"/>
  <c r="E1084" i="4" s="1"/>
  <c r="E1085" i="4" s="1"/>
  <c r="E1086" i="4" s="1"/>
  <c r="E1087" i="4" s="1"/>
  <c r="E1088" i="4" s="1"/>
  <c r="E1089" i="4" s="1"/>
  <c r="E1090" i="4" s="1"/>
  <c r="E1091" i="4" s="1"/>
  <c r="E1092" i="4" s="1"/>
  <c r="E1093" i="4" s="1"/>
  <c r="E1094" i="4" s="1"/>
  <c r="E1095" i="4" s="1"/>
  <c r="E1096" i="4" s="1"/>
  <c r="E1097" i="4" s="1"/>
  <c r="E1098" i="4" s="1"/>
  <c r="E1099" i="4" s="1"/>
  <c r="E1100" i="4" s="1"/>
  <c r="E1101" i="4" s="1"/>
  <c r="E1102" i="4" s="1"/>
  <c r="E1103" i="4" s="1"/>
  <c r="E1104" i="4" s="1"/>
  <c r="E1105" i="4" s="1"/>
  <c r="E1106" i="4" s="1"/>
  <c r="E1107" i="4" s="1"/>
  <c r="E1108" i="4" s="1"/>
  <c r="E1109" i="4" s="1"/>
  <c r="E1110" i="4" s="1"/>
  <c r="E1111" i="4" s="1"/>
  <c r="E1112" i="4" s="1"/>
  <c r="E1113" i="4" s="1"/>
  <c r="E1114" i="4" s="1"/>
  <c r="E1115" i="4" s="1"/>
  <c r="E1116" i="4" s="1"/>
  <c r="E1117" i="4" s="1"/>
  <c r="E1118" i="4" s="1"/>
  <c r="E1119" i="4" s="1"/>
  <c r="E1120" i="4" s="1"/>
  <c r="E1121" i="4" s="1"/>
  <c r="E1122" i="4" s="1"/>
  <c r="E1123" i="4" s="1"/>
  <c r="E1124" i="4" s="1"/>
  <c r="E1125" i="4" s="1"/>
  <c r="E1126" i="4" s="1"/>
  <c r="E1127" i="4" s="1"/>
  <c r="E1128" i="4" s="1"/>
  <c r="E1129" i="4" s="1"/>
  <c r="E1130" i="4" s="1"/>
  <c r="E1131" i="4" s="1"/>
  <c r="E1132" i="4" s="1"/>
  <c r="E1133" i="4" s="1"/>
  <c r="E1134" i="4" s="1"/>
  <c r="E1135" i="4" s="1"/>
  <c r="E1136" i="4" s="1"/>
  <c r="E1137" i="4" s="1"/>
  <c r="E1138" i="4" s="1"/>
  <c r="E1139" i="4" s="1"/>
  <c r="E1140" i="4" s="1"/>
  <c r="E1141" i="4" s="1"/>
  <c r="E1142" i="4" s="1"/>
  <c r="E1143" i="4" s="1"/>
  <c r="E1144" i="4" s="1"/>
  <c r="E1145" i="4" s="1"/>
  <c r="E1146" i="4" s="1"/>
  <c r="E1147" i="4" s="1"/>
  <c r="E1148" i="4" s="1"/>
  <c r="E1149" i="4" s="1"/>
  <c r="E1150" i="4" s="1"/>
  <c r="E1151" i="4" s="1"/>
  <c r="E1152" i="4" s="1"/>
  <c r="E1153" i="4" s="1"/>
  <c r="E1154" i="4" s="1"/>
  <c r="E1155" i="4" s="1"/>
  <c r="E1156" i="4" s="1"/>
  <c r="E1157" i="4" s="1"/>
  <c r="E1158" i="4" s="1"/>
  <c r="E1159" i="4" s="1"/>
  <c r="E1160" i="4" s="1"/>
  <c r="E1161" i="4" s="1"/>
  <c r="E1162" i="4" s="1"/>
  <c r="E1163" i="4" s="1"/>
  <c r="E1164" i="4" s="1"/>
  <c r="E1165" i="4" s="1"/>
  <c r="E1166" i="4" s="1"/>
  <c r="E1167" i="4" s="1"/>
  <c r="E1168" i="4" s="1"/>
  <c r="E1169" i="4" s="1"/>
  <c r="E1170" i="4" s="1"/>
  <c r="E1171" i="4" s="1"/>
  <c r="E1172" i="4" s="1"/>
  <c r="E1173" i="4" s="1"/>
  <c r="E1174" i="4" s="1"/>
  <c r="E1175" i="4" s="1"/>
  <c r="E1176" i="4" s="1"/>
  <c r="E1177" i="4" s="1"/>
  <c r="E1178" i="4" s="1"/>
  <c r="E1179" i="4" s="1"/>
  <c r="E1180" i="4" s="1"/>
  <c r="E1181" i="4" s="1"/>
  <c r="E1182" i="4" s="1"/>
  <c r="E1183" i="4" s="1"/>
  <c r="E1184" i="4" s="1"/>
  <c r="E1185" i="4" s="1"/>
  <c r="E1186" i="4" s="1"/>
  <c r="E1187" i="4" s="1"/>
  <c r="E1188" i="4" s="1"/>
  <c r="E1189" i="4" s="1"/>
  <c r="E1190" i="4" s="1"/>
  <c r="E1191" i="4" s="1"/>
  <c r="E1192" i="4" s="1"/>
  <c r="E1193" i="4" s="1"/>
  <c r="E1194" i="4" s="1"/>
  <c r="E1195" i="4" s="1"/>
  <c r="E1196" i="4" s="1"/>
  <c r="E1197" i="4" s="1"/>
  <c r="E1198" i="4" s="1"/>
  <c r="E1199" i="4" s="1"/>
  <c r="E1200" i="4" s="1"/>
  <c r="E1201" i="4" s="1"/>
  <c r="E1202" i="4" s="1"/>
  <c r="E1203" i="4" s="1"/>
  <c r="E1204" i="4" s="1"/>
  <c r="E1205" i="4" s="1"/>
  <c r="E1206" i="4" s="1"/>
  <c r="E1207" i="4" s="1"/>
  <c r="E1208" i="4" s="1"/>
  <c r="E1209" i="4" s="1"/>
  <c r="E1210" i="4" s="1"/>
  <c r="E1211" i="4" s="1"/>
  <c r="E1212" i="4" s="1"/>
  <c r="E1213" i="4" s="1"/>
  <c r="E1214" i="4" s="1"/>
  <c r="E1215" i="4" s="1"/>
  <c r="E1216" i="4" s="1"/>
  <c r="E1217" i="4" s="1"/>
  <c r="E1218" i="4" s="1"/>
  <c r="E1219" i="4" s="1"/>
  <c r="E1220" i="4" s="1"/>
  <c r="E1221" i="4" s="1"/>
  <c r="E1222" i="4" s="1"/>
  <c r="E1223" i="4" s="1"/>
  <c r="E1224" i="4" s="1"/>
  <c r="E1225" i="4" s="1"/>
  <c r="E1226" i="4" s="1"/>
  <c r="E1227" i="4" s="1"/>
  <c r="E1228" i="4" s="1"/>
  <c r="E1229" i="4" s="1"/>
  <c r="E1230" i="4" s="1"/>
  <c r="E1231" i="4" s="1"/>
  <c r="E1232" i="4" s="1"/>
  <c r="E1233" i="4" s="1"/>
  <c r="E1234" i="4" s="1"/>
  <c r="E1235" i="4" s="1"/>
  <c r="E1236" i="4" s="1"/>
  <c r="E1237" i="4" s="1"/>
  <c r="E1238" i="4" s="1"/>
  <c r="E1239" i="4" s="1"/>
  <c r="E1240" i="4" s="1"/>
  <c r="E1241" i="4" s="1"/>
  <c r="E1242" i="4" s="1"/>
  <c r="E1243" i="4" s="1"/>
  <c r="E1244" i="4" s="1"/>
  <c r="E1245" i="4" s="1"/>
  <c r="E1246" i="4" s="1"/>
  <c r="E1247" i="4" s="1"/>
  <c r="E1248" i="4" s="1"/>
  <c r="E1249" i="4" s="1"/>
  <c r="E1250" i="4" s="1"/>
  <c r="E1251" i="4" s="1"/>
  <c r="E1252" i="4" s="1"/>
  <c r="E1253" i="4" s="1"/>
  <c r="E1254" i="4" s="1"/>
  <c r="E1255" i="4" s="1"/>
  <c r="E1256" i="4" s="1"/>
  <c r="E1257" i="4" s="1"/>
  <c r="E1258" i="4" s="1"/>
  <c r="E1259" i="4" s="1"/>
  <c r="E1260" i="4" s="1"/>
  <c r="E1261" i="4" s="1"/>
  <c r="E1262" i="4" s="1"/>
  <c r="E1263" i="4" s="1"/>
  <c r="E1264" i="4" s="1"/>
  <c r="E1265" i="4" s="1"/>
  <c r="E1266" i="4" s="1"/>
  <c r="E1267" i="4" s="1"/>
  <c r="E1268" i="4" s="1"/>
  <c r="E1269" i="4" s="1"/>
  <c r="E1270" i="4" s="1"/>
  <c r="E1271" i="4" s="1"/>
  <c r="E1272" i="4" s="1"/>
  <c r="E1273" i="4" s="1"/>
  <c r="E1274" i="4" s="1"/>
  <c r="E1275" i="4" s="1"/>
  <c r="E1276" i="4" s="1"/>
  <c r="E1277" i="4" s="1"/>
  <c r="E1278" i="4" s="1"/>
  <c r="E1279" i="4" s="1"/>
  <c r="E1280" i="4" s="1"/>
  <c r="E1281" i="4" s="1"/>
  <c r="E1282" i="4" s="1"/>
  <c r="E1283" i="4" s="1"/>
  <c r="E1284" i="4" s="1"/>
  <c r="E1285" i="4" s="1"/>
  <c r="E1286" i="4" s="1"/>
  <c r="E1287" i="4" s="1"/>
  <c r="E1288" i="4" s="1"/>
  <c r="E1289" i="4" s="1"/>
  <c r="E1290" i="4" s="1"/>
  <c r="E1291" i="4" s="1"/>
  <c r="E1292" i="4" s="1"/>
  <c r="E1293" i="4" s="1"/>
  <c r="E1294" i="4" s="1"/>
  <c r="E1295" i="4" s="1"/>
  <c r="E1296" i="4" s="1"/>
  <c r="E1297" i="4" s="1"/>
  <c r="E1298" i="4" s="1"/>
  <c r="E1299" i="4" s="1"/>
  <c r="E1300" i="4" s="1"/>
  <c r="E1301" i="4" s="1"/>
  <c r="E1302" i="4" s="1"/>
  <c r="E1303" i="4" s="1"/>
  <c r="E1304" i="4" s="1"/>
  <c r="E1305" i="4" s="1"/>
  <c r="E1306" i="4" s="1"/>
  <c r="E1307" i="4" s="1"/>
  <c r="E1308" i="4" s="1"/>
  <c r="E1309" i="4" s="1"/>
  <c r="E1310" i="4" s="1"/>
  <c r="E1311" i="4" s="1"/>
  <c r="E1312" i="4" s="1"/>
  <c r="E1313" i="4" s="1"/>
  <c r="E1314" i="4" s="1"/>
  <c r="E1315" i="4" s="1"/>
  <c r="E1316" i="4" s="1"/>
  <c r="E1317" i="4" s="1"/>
  <c r="E1318" i="4" s="1"/>
  <c r="E1319" i="4" s="1"/>
  <c r="E1320" i="4" s="1"/>
  <c r="E1321" i="4" s="1"/>
  <c r="E1322" i="4" s="1"/>
  <c r="E1323" i="4" s="1"/>
  <c r="E1324" i="4" s="1"/>
  <c r="E1325" i="4" s="1"/>
  <c r="E1326" i="4" s="1"/>
  <c r="E1327" i="4" s="1"/>
  <c r="E1328" i="4" s="1"/>
  <c r="E1329" i="4" s="1"/>
  <c r="E1330" i="4" s="1"/>
  <c r="E1331" i="4" s="1"/>
  <c r="E1332" i="4" s="1"/>
  <c r="E1333" i="4" s="1"/>
  <c r="E1334" i="4" s="1"/>
  <c r="E1335" i="4" s="1"/>
  <c r="E1336" i="4" s="1"/>
  <c r="E1337" i="4" s="1"/>
  <c r="E1338" i="4" s="1"/>
  <c r="E1339" i="4" s="1"/>
  <c r="E1340" i="4" s="1"/>
  <c r="E1341" i="4" s="1"/>
  <c r="E1342" i="4" s="1"/>
  <c r="E1343" i="4" s="1"/>
  <c r="E1344" i="4" s="1"/>
  <c r="E1345" i="4" s="1"/>
  <c r="E1346" i="4" s="1"/>
  <c r="E1347" i="4" s="1"/>
  <c r="E1348" i="4" s="1"/>
  <c r="E1349" i="4" s="1"/>
  <c r="E1350" i="4" s="1"/>
  <c r="E1351" i="4" s="1"/>
  <c r="E1352" i="4" s="1"/>
  <c r="E1353" i="4" s="1"/>
  <c r="E1354" i="4" s="1"/>
  <c r="E1355" i="4" s="1"/>
  <c r="E1356" i="4" s="1"/>
  <c r="E1357" i="4" s="1"/>
  <c r="E1358" i="4" s="1"/>
  <c r="E1359" i="4" s="1"/>
  <c r="E1360" i="4" s="1"/>
  <c r="E1361" i="4" s="1"/>
  <c r="E1362" i="4" s="1"/>
  <c r="E1363" i="4" s="1"/>
  <c r="E1364" i="4" s="1"/>
  <c r="E1365" i="4" s="1"/>
  <c r="E1366" i="4" s="1"/>
  <c r="E1367" i="4" s="1"/>
  <c r="E1368" i="4" s="1"/>
  <c r="E1369" i="4" s="1"/>
  <c r="E1370" i="4" s="1"/>
  <c r="E1371" i="4" s="1"/>
  <c r="E1372" i="4" s="1"/>
  <c r="E1373" i="4" s="1"/>
  <c r="E1374" i="4" s="1"/>
  <c r="E1375" i="4" s="1"/>
  <c r="E1376" i="4" s="1"/>
  <c r="E1377" i="4" s="1"/>
  <c r="E1378" i="4" s="1"/>
  <c r="E1379" i="4" s="1"/>
  <c r="E1380" i="4" s="1"/>
  <c r="E1381" i="4" s="1"/>
  <c r="E1382" i="4" s="1"/>
  <c r="E1383" i="4" s="1"/>
  <c r="E1384" i="4" s="1"/>
  <c r="E1385" i="4" s="1"/>
  <c r="E1386" i="4" s="1"/>
  <c r="E1387" i="4" s="1"/>
  <c r="E1388" i="4" s="1"/>
  <c r="E1389" i="4" s="1"/>
  <c r="E1390" i="4" s="1"/>
  <c r="E1391" i="4" s="1"/>
  <c r="E1392" i="4" s="1"/>
  <c r="E1393" i="4" s="1"/>
  <c r="E1394" i="4" s="1"/>
  <c r="E1395" i="4" s="1"/>
  <c r="E1396" i="4" s="1"/>
  <c r="E1397" i="4" s="1"/>
  <c r="E1398" i="4" s="1"/>
  <c r="E1399" i="4" s="1"/>
  <c r="E1400" i="4" s="1"/>
  <c r="E1401" i="4" s="1"/>
  <c r="E1402" i="4" s="1"/>
  <c r="E1403" i="4" s="1"/>
  <c r="E1404" i="4" s="1"/>
  <c r="E1405" i="4" s="1"/>
  <c r="E1406" i="4" s="1"/>
  <c r="E1407" i="4" s="1"/>
  <c r="E1408" i="4" s="1"/>
  <c r="E1409" i="4" s="1"/>
  <c r="E1410" i="4" s="1"/>
  <c r="E1411" i="4" s="1"/>
  <c r="E1412" i="4" s="1"/>
  <c r="E1413" i="4" s="1"/>
  <c r="E1414" i="4" s="1"/>
  <c r="E1415" i="4" s="1"/>
  <c r="E1416" i="4" s="1"/>
  <c r="E1417" i="4" s="1"/>
  <c r="E1418" i="4" s="1"/>
  <c r="E1419" i="4" s="1"/>
  <c r="E1420" i="4" s="1"/>
  <c r="E1421" i="4" s="1"/>
  <c r="E1422" i="4" s="1"/>
  <c r="E1423" i="4" s="1"/>
  <c r="E1424" i="4" s="1"/>
  <c r="E1425" i="4" s="1"/>
  <c r="E1426" i="4" s="1"/>
  <c r="E1427" i="4" s="1"/>
  <c r="E1428" i="4" s="1"/>
  <c r="E1429" i="4" s="1"/>
  <c r="E1430" i="4" s="1"/>
  <c r="E1431" i="4" s="1"/>
  <c r="E1432" i="4" s="1"/>
  <c r="E1433" i="4" s="1"/>
  <c r="E1434" i="4" s="1"/>
  <c r="E1435" i="4" s="1"/>
  <c r="E1436" i="4" s="1"/>
  <c r="E1437" i="4" s="1"/>
  <c r="E1438" i="4" s="1"/>
  <c r="E1439" i="4" s="1"/>
  <c r="E1440" i="4" s="1"/>
  <c r="E1441" i="4" s="1"/>
  <c r="E1442" i="4" s="1"/>
  <c r="E1443" i="4" s="1"/>
  <c r="E1444" i="4" s="1"/>
  <c r="E1445" i="4" s="1"/>
  <c r="E1446" i="4" s="1"/>
  <c r="E1447" i="4" s="1"/>
  <c r="E1448" i="4" s="1"/>
  <c r="E1449" i="4" s="1"/>
  <c r="E1450" i="4" s="1"/>
  <c r="E1451" i="4" s="1"/>
  <c r="E1452" i="4" s="1"/>
  <c r="E1453" i="4" s="1"/>
  <c r="E1454" i="4" s="1"/>
  <c r="E1455" i="4" s="1"/>
  <c r="E1456" i="4" s="1"/>
  <c r="E1457" i="4" s="1"/>
  <c r="E1458" i="4" s="1"/>
  <c r="E1459" i="4" s="1"/>
  <c r="E1460" i="4" s="1"/>
  <c r="E1461" i="4" s="1"/>
  <c r="E1462" i="4" s="1"/>
  <c r="E1463" i="4" s="1"/>
  <c r="E1464" i="4" s="1"/>
  <c r="E1465" i="4" s="1"/>
  <c r="E1466" i="4" s="1"/>
  <c r="E1467" i="4" s="1"/>
  <c r="E1468" i="4" s="1"/>
  <c r="E1469" i="4" s="1"/>
  <c r="E1470" i="4" s="1"/>
  <c r="E1471" i="4" s="1"/>
  <c r="E1472" i="4" s="1"/>
  <c r="E1473" i="4" s="1"/>
  <c r="E1474" i="4" s="1"/>
  <c r="E1475" i="4" s="1"/>
  <c r="E1476" i="4" s="1"/>
  <c r="E1477" i="4" s="1"/>
  <c r="E1478" i="4" s="1"/>
  <c r="E1479" i="4" s="1"/>
  <c r="E1480" i="4" s="1"/>
  <c r="E1481" i="4" s="1"/>
  <c r="E1482" i="4" s="1"/>
  <c r="E1483" i="4" s="1"/>
  <c r="E1484" i="4" s="1"/>
  <c r="E1485" i="4" s="1"/>
  <c r="E1486" i="4" s="1"/>
  <c r="E1487" i="4" s="1"/>
  <c r="E1488" i="4" s="1"/>
  <c r="E1489" i="4" s="1"/>
  <c r="E1490" i="4" s="1"/>
  <c r="E1491" i="4" s="1"/>
  <c r="E1492" i="4" s="1"/>
  <c r="E1493" i="4" s="1"/>
  <c r="E1494" i="4" s="1"/>
  <c r="E1495" i="4" s="1"/>
  <c r="E1496" i="4" s="1"/>
  <c r="E1497" i="4" s="1"/>
  <c r="E1498" i="4" s="1"/>
  <c r="E1499" i="4" s="1"/>
  <c r="E1500" i="4" s="1"/>
  <c r="E1501" i="4" s="1"/>
  <c r="E1502" i="4" s="1"/>
  <c r="E1503" i="4" s="1"/>
  <c r="E1504" i="4" s="1"/>
  <c r="E1505" i="4" s="1"/>
  <c r="E1506" i="4" s="1"/>
  <c r="E1507" i="4" s="1"/>
  <c r="E1508" i="4" s="1"/>
  <c r="E1509" i="4" s="1"/>
  <c r="E1510" i="4" s="1"/>
  <c r="E1511" i="4" s="1"/>
  <c r="E1512" i="4" s="1"/>
  <c r="E1513" i="4" s="1"/>
  <c r="E1514" i="4" s="1"/>
  <c r="E1515" i="4" s="1"/>
  <c r="E1516" i="4" s="1"/>
  <c r="E1517" i="4" s="1"/>
  <c r="E1518" i="4" s="1"/>
  <c r="E1519" i="4" s="1"/>
  <c r="E1520" i="4" s="1"/>
  <c r="E1521" i="4" s="1"/>
  <c r="E1522" i="4" s="1"/>
  <c r="E1523" i="4" s="1"/>
  <c r="E1524" i="4" s="1"/>
  <c r="E1525" i="4" s="1"/>
  <c r="E1526" i="4" s="1"/>
  <c r="E1527" i="4" s="1"/>
  <c r="E1528" i="4" s="1"/>
  <c r="E1529" i="4" s="1"/>
  <c r="E1530" i="4" s="1"/>
  <c r="E1531" i="4" s="1"/>
  <c r="E1532" i="4" s="1"/>
  <c r="E1533" i="4" s="1"/>
  <c r="E1534" i="4" s="1"/>
  <c r="E1535" i="4" s="1"/>
  <c r="E1536" i="4" s="1"/>
  <c r="E1537" i="4" s="1"/>
  <c r="E1538" i="4" s="1"/>
  <c r="E1539" i="4" s="1"/>
  <c r="E1540" i="4" s="1"/>
  <c r="E1541" i="4" s="1"/>
  <c r="E1542" i="4" s="1"/>
  <c r="E1543" i="4" s="1"/>
  <c r="E1544" i="4" s="1"/>
  <c r="E1545" i="4" s="1"/>
  <c r="E1546" i="4" s="1"/>
  <c r="E1547" i="4" s="1"/>
  <c r="E1548" i="4" s="1"/>
  <c r="E1549" i="4" s="1"/>
  <c r="E1550" i="4" s="1"/>
  <c r="E1551" i="4" s="1"/>
  <c r="E1552" i="4" s="1"/>
  <c r="E1553" i="4" s="1"/>
  <c r="E1554" i="4" s="1"/>
  <c r="E1555" i="4" s="1"/>
  <c r="E1556" i="4" s="1"/>
  <c r="E1557" i="4" s="1"/>
  <c r="E1558" i="4" s="1"/>
  <c r="E1559" i="4" s="1"/>
  <c r="E1560" i="4" s="1"/>
  <c r="E1561" i="4" s="1"/>
  <c r="E1562" i="4" s="1"/>
  <c r="E1563" i="4" s="1"/>
  <c r="E1564" i="4" s="1"/>
  <c r="E1565" i="4" s="1"/>
  <c r="E1566" i="4" s="1"/>
  <c r="E1567" i="4" s="1"/>
  <c r="E1568" i="4" s="1"/>
  <c r="E1569" i="4" s="1"/>
  <c r="E1570" i="4" s="1"/>
  <c r="E1571" i="4" s="1"/>
  <c r="E1572" i="4" s="1"/>
  <c r="E1573" i="4" s="1"/>
  <c r="E1574" i="4" s="1"/>
  <c r="E1575" i="4" s="1"/>
  <c r="E1576" i="4" s="1"/>
  <c r="E1577" i="4" s="1"/>
  <c r="E1578" i="4" s="1"/>
  <c r="E1579" i="4" s="1"/>
  <c r="E1580" i="4" s="1"/>
  <c r="E1581" i="4" s="1"/>
  <c r="E1582" i="4" s="1"/>
  <c r="E1583" i="4" s="1"/>
  <c r="E1584" i="4" s="1"/>
  <c r="E1585" i="4" s="1"/>
  <c r="E1586" i="4" s="1"/>
  <c r="E1587" i="4" s="1"/>
  <c r="E1588" i="4" s="1"/>
  <c r="E1589" i="4" s="1"/>
  <c r="E1590" i="4" s="1"/>
  <c r="E1591" i="4" s="1"/>
  <c r="E1592" i="4" s="1"/>
  <c r="E1593" i="4" s="1"/>
  <c r="E1594" i="4" s="1"/>
  <c r="E1595" i="4" s="1"/>
  <c r="E1596" i="4" s="1"/>
  <c r="E1597" i="4" s="1"/>
  <c r="E1598" i="4" s="1"/>
  <c r="E1599" i="4" s="1"/>
  <c r="E1600" i="4" s="1"/>
  <c r="E1601" i="4" s="1"/>
  <c r="E1602" i="4" s="1"/>
  <c r="E1603" i="4" s="1"/>
  <c r="E1604" i="4" s="1"/>
  <c r="E1605" i="4" s="1"/>
  <c r="E1606" i="4" s="1"/>
  <c r="E1607" i="4" s="1"/>
  <c r="E1608" i="4" s="1"/>
  <c r="E1609" i="4" s="1"/>
  <c r="E1610" i="4" s="1"/>
  <c r="E1611" i="4" s="1"/>
  <c r="E1612" i="4" s="1"/>
  <c r="E1613" i="4" s="1"/>
  <c r="E1614" i="4" s="1"/>
  <c r="E1615" i="4" s="1"/>
  <c r="E1616" i="4" s="1"/>
  <c r="E1617" i="4" s="1"/>
  <c r="E1618" i="4" s="1"/>
  <c r="E1619" i="4" s="1"/>
  <c r="E1620" i="4" s="1"/>
  <c r="E1621" i="4" s="1"/>
  <c r="E1622" i="4" s="1"/>
  <c r="E1623" i="4" s="1"/>
  <c r="E1624" i="4" s="1"/>
  <c r="E1625" i="4" s="1"/>
  <c r="E1626" i="4" s="1"/>
  <c r="E1627" i="4" s="1"/>
  <c r="E1628" i="4" s="1"/>
  <c r="E1629" i="4" s="1"/>
  <c r="E1630" i="4" s="1"/>
  <c r="E1631" i="4" s="1"/>
  <c r="E1632" i="4" s="1"/>
  <c r="E1633" i="4" s="1"/>
  <c r="E1634" i="4" s="1"/>
  <c r="E1635" i="4" s="1"/>
  <c r="E1636" i="4" s="1"/>
  <c r="E1637" i="4" s="1"/>
  <c r="E1638" i="4" s="1"/>
  <c r="E1639" i="4" s="1"/>
  <c r="E1640" i="4" s="1"/>
  <c r="E1641" i="4" s="1"/>
  <c r="E1642" i="4" s="1"/>
  <c r="E1643" i="4" s="1"/>
  <c r="E1644" i="4" s="1"/>
  <c r="E1645" i="4" s="1"/>
  <c r="E1646" i="4" s="1"/>
  <c r="E1647" i="4" s="1"/>
  <c r="E1648" i="4" s="1"/>
  <c r="E1649" i="4" s="1"/>
  <c r="E1650" i="4" s="1"/>
  <c r="E1651" i="4" s="1"/>
  <c r="E1652" i="4" s="1"/>
  <c r="E1653" i="4" s="1"/>
  <c r="E1654" i="4" s="1"/>
  <c r="E1655" i="4" s="1"/>
  <c r="E1656" i="4" s="1"/>
  <c r="E1657" i="4" s="1"/>
  <c r="E1658" i="4" s="1"/>
  <c r="E1659" i="4" s="1"/>
  <c r="E1660" i="4" s="1"/>
  <c r="E1661" i="4" s="1"/>
  <c r="E1662" i="4" s="1"/>
  <c r="E1663" i="4" s="1"/>
  <c r="E1664" i="4" s="1"/>
  <c r="E1665" i="4" s="1"/>
  <c r="E1666" i="4" s="1"/>
  <c r="E1667" i="4" s="1"/>
  <c r="E1668" i="4" s="1"/>
  <c r="E1669" i="4" s="1"/>
  <c r="E1670" i="4" s="1"/>
  <c r="E1671" i="4" s="1"/>
  <c r="E1672" i="4" s="1"/>
  <c r="E1673" i="4" s="1"/>
  <c r="E1674" i="4" s="1"/>
  <c r="E1675" i="4" s="1"/>
  <c r="E1676" i="4" s="1"/>
  <c r="E1677" i="4" s="1"/>
  <c r="E1678" i="4" s="1"/>
  <c r="E1679" i="4" s="1"/>
  <c r="E1680" i="4" s="1"/>
  <c r="E1681" i="4" s="1"/>
  <c r="E1682" i="4" s="1"/>
  <c r="E1683" i="4" s="1"/>
  <c r="E1684" i="4" s="1"/>
  <c r="E1685" i="4" s="1"/>
  <c r="E1686" i="4" s="1"/>
  <c r="E1687" i="4" s="1"/>
  <c r="E1688" i="4" s="1"/>
  <c r="E1689" i="4" s="1"/>
  <c r="E1690" i="4" s="1"/>
  <c r="E1691" i="4" s="1"/>
  <c r="E1692" i="4" s="1"/>
  <c r="E1693" i="4" s="1"/>
  <c r="E1694" i="4" s="1"/>
  <c r="E1695" i="4" s="1"/>
  <c r="E1696" i="4" s="1"/>
  <c r="E1697" i="4" s="1"/>
  <c r="E1698" i="4" s="1"/>
  <c r="E1699" i="4" s="1"/>
  <c r="E1700" i="4" s="1"/>
  <c r="E1701" i="4" s="1"/>
  <c r="E1702" i="4" s="1"/>
  <c r="E1703" i="4" s="1"/>
  <c r="E1704" i="4" s="1"/>
  <c r="E1705" i="4" s="1"/>
  <c r="E1706" i="4" s="1"/>
  <c r="E1707" i="4" s="1"/>
  <c r="E1708" i="4" s="1"/>
  <c r="E1709" i="4" s="1"/>
  <c r="E1710" i="4" s="1"/>
  <c r="E1711" i="4" s="1"/>
  <c r="E1712" i="4" s="1"/>
  <c r="E1713" i="4" s="1"/>
  <c r="E1714" i="4" s="1"/>
  <c r="E1715" i="4" s="1"/>
  <c r="E1716" i="4" s="1"/>
  <c r="E1717" i="4" s="1"/>
  <c r="E1718" i="4" s="1"/>
  <c r="E1719" i="4" s="1"/>
  <c r="E1720" i="4" s="1"/>
  <c r="E1721" i="4" s="1"/>
  <c r="E1722" i="4" s="1"/>
  <c r="E1723" i="4" s="1"/>
  <c r="E1724" i="4" s="1"/>
  <c r="E1725" i="4" s="1"/>
  <c r="E1726" i="4" s="1"/>
  <c r="E1727" i="4" s="1"/>
  <c r="E1728" i="4" s="1"/>
  <c r="E1729" i="4" s="1"/>
  <c r="E1730" i="4" s="1"/>
  <c r="E1731" i="4" s="1"/>
  <c r="E1732" i="4" s="1"/>
  <c r="E1733" i="4" s="1"/>
  <c r="E1734" i="4" s="1"/>
  <c r="E1735" i="4" s="1"/>
  <c r="E1736" i="4" s="1"/>
  <c r="E1737" i="4" s="1"/>
  <c r="E1738" i="4" s="1"/>
  <c r="E1739" i="4" s="1"/>
  <c r="E1740" i="4" s="1"/>
  <c r="E1741" i="4" s="1"/>
  <c r="E1742" i="4" s="1"/>
  <c r="E1743" i="4" s="1"/>
  <c r="E1744" i="4" s="1"/>
  <c r="E1745" i="4" s="1"/>
  <c r="E1746" i="4" s="1"/>
  <c r="E1747" i="4" s="1"/>
  <c r="E1748" i="4" s="1"/>
  <c r="E1749" i="4" s="1"/>
  <c r="E1750" i="4" s="1"/>
  <c r="E1751" i="4" s="1"/>
  <c r="E1752" i="4" s="1"/>
  <c r="E1753" i="4" s="1"/>
  <c r="E1754" i="4" s="1"/>
  <c r="E1755" i="4" s="1"/>
  <c r="E1756" i="4" s="1"/>
  <c r="E1757" i="4" s="1"/>
  <c r="E1758" i="4" s="1"/>
  <c r="E1759" i="4" s="1"/>
  <c r="E1760" i="4" s="1"/>
  <c r="E1761" i="4" s="1"/>
  <c r="E1762" i="4" s="1"/>
  <c r="E1763" i="4" s="1"/>
  <c r="E1764" i="4" s="1"/>
  <c r="E1765" i="4" s="1"/>
  <c r="E1766" i="4" s="1"/>
  <c r="E1767" i="4" s="1"/>
  <c r="E1768" i="4" s="1"/>
  <c r="E1769" i="4" s="1"/>
  <c r="E1770" i="4" s="1"/>
  <c r="E1771" i="4" s="1"/>
  <c r="E1772" i="4" s="1"/>
  <c r="E1773" i="4" s="1"/>
  <c r="E1774" i="4" s="1"/>
  <c r="E1775" i="4" s="1"/>
  <c r="E1776" i="4" s="1"/>
  <c r="E1777" i="4" s="1"/>
  <c r="E1778" i="4" s="1"/>
  <c r="E1779" i="4" s="1"/>
  <c r="E1780" i="4" s="1"/>
  <c r="E1781" i="4" s="1"/>
  <c r="E1782" i="4" s="1"/>
  <c r="E1783" i="4" s="1"/>
  <c r="E1784" i="4" s="1"/>
  <c r="E1785" i="4" s="1"/>
  <c r="E1786" i="4" s="1"/>
  <c r="E1787" i="4" s="1"/>
  <c r="E1788" i="4" s="1"/>
  <c r="E1789" i="4" s="1"/>
  <c r="E1790" i="4" s="1"/>
  <c r="E1791" i="4" s="1"/>
  <c r="E1792" i="4" s="1"/>
  <c r="E1793" i="4" s="1"/>
  <c r="E1794" i="4" s="1"/>
  <c r="E1795" i="4" s="1"/>
  <c r="E1796" i="4" s="1"/>
  <c r="E1797" i="4" s="1"/>
  <c r="E1798" i="4" s="1"/>
  <c r="E1799" i="4" s="1"/>
  <c r="E1800" i="4" s="1"/>
  <c r="E1801" i="4" s="1"/>
  <c r="E1802" i="4" s="1"/>
  <c r="E1803" i="4" s="1"/>
  <c r="E1804" i="4" s="1"/>
  <c r="E1805" i="4" s="1"/>
  <c r="E1806" i="4" s="1"/>
  <c r="E1807" i="4" s="1"/>
  <c r="E1808" i="4" s="1"/>
  <c r="E1809" i="4" s="1"/>
  <c r="E1810" i="4" s="1"/>
  <c r="E1811" i="4" s="1"/>
  <c r="E1812" i="4" s="1"/>
  <c r="E1813" i="4" s="1"/>
  <c r="E1814" i="4" s="1"/>
  <c r="E1815" i="4" s="1"/>
  <c r="E1816" i="4" s="1"/>
  <c r="E1817" i="4" s="1"/>
  <c r="E1818" i="4" s="1"/>
  <c r="E1819" i="4" s="1"/>
  <c r="E1820" i="4" s="1"/>
  <c r="E1821" i="4" s="1"/>
  <c r="E1822" i="4" s="1"/>
  <c r="E1823" i="4" s="1"/>
  <c r="E1824" i="4" s="1"/>
  <c r="E1825" i="4" s="1"/>
  <c r="E1826" i="4" s="1"/>
  <c r="E1827" i="4" s="1"/>
  <c r="I85" i="4"/>
  <c r="I1" i="4" s="1"/>
  <c r="B3" i="3" s="1"/>
  <c r="B191" i="1"/>
  <c r="C191" i="1" s="1"/>
  <c r="D23" i="1" l="1"/>
  <c r="F24" i="1"/>
  <c r="B192" i="1"/>
  <c r="C192" i="1" s="1"/>
  <c r="D144" i="1" l="1"/>
  <c r="B193" i="1"/>
  <c r="C193" i="1" s="1"/>
  <c r="B194" i="1" l="1"/>
  <c r="C194" i="1" s="1"/>
  <c r="B195" i="1" l="1"/>
  <c r="C195" i="1" s="1"/>
  <c r="B196" i="1" l="1"/>
  <c r="C196" i="1" s="1"/>
  <c r="B197" i="1" l="1"/>
  <c r="C197" i="1" s="1"/>
  <c r="B198" i="1" l="1"/>
  <c r="C198" i="1" s="1"/>
  <c r="B200" i="1" l="1"/>
  <c r="C200" i="1" s="1"/>
  <c r="B199" i="1"/>
  <c r="C199" i="1" s="1"/>
  <c r="B201" i="1" l="1"/>
  <c r="AN30" i="1" l="1"/>
  <c r="AO30" i="1" s="1"/>
  <c r="AN26" i="1"/>
  <c r="AO26" i="1" s="1"/>
  <c r="AN25" i="1"/>
  <c r="AO25" i="1" s="1"/>
  <c r="AN24" i="1"/>
  <c r="AO24" i="1" s="1"/>
  <c r="AL23" i="1"/>
  <c r="AI23" i="1"/>
  <c r="AF23" i="1"/>
  <c r="AC23" i="1"/>
  <c r="Z23" i="1"/>
  <c r="W23" i="1"/>
  <c r="T23" i="1"/>
  <c r="Q23" i="1"/>
  <c r="N23" i="1"/>
  <c r="K23" i="1"/>
  <c r="H23" i="1"/>
  <c r="E23" i="1"/>
  <c r="F23" i="1" s="1"/>
  <c r="C23" i="1"/>
  <c r="AN23" i="1" l="1"/>
  <c r="AO23" i="1" s="1"/>
  <c r="C20" i="1"/>
  <c r="C12" i="1"/>
  <c r="AN76" i="1"/>
  <c r="AO76" i="1" s="1"/>
  <c r="AN75" i="1"/>
  <c r="AO75" i="1" s="1"/>
  <c r="AN73" i="1"/>
  <c r="AO73" i="1" s="1"/>
  <c r="AN98" i="1"/>
  <c r="AO98" i="1" s="1"/>
  <c r="AN99" i="1"/>
  <c r="AO99" i="1" s="1"/>
  <c r="AN35" i="1"/>
  <c r="AO35" i="1" s="1"/>
  <c r="AN121" i="1"/>
  <c r="AO121" i="1" s="1"/>
  <c r="AN122" i="1"/>
  <c r="AO122" i="1" s="1"/>
  <c r="AN56" i="1"/>
  <c r="AO56" i="1" s="1"/>
  <c r="AN50" i="1"/>
  <c r="AO50" i="1" s="1"/>
  <c r="AN91" i="1"/>
  <c r="AO91" i="1" s="1"/>
  <c r="AN19" i="1"/>
  <c r="AO19" i="1" s="1"/>
  <c r="AN15" i="1"/>
  <c r="AO15" i="1" s="1"/>
  <c r="AN14" i="1"/>
  <c r="AO14" i="1" s="1"/>
  <c r="AN13" i="1"/>
  <c r="AO13" i="1" s="1"/>
  <c r="AN11" i="1"/>
  <c r="AO11" i="1" s="1"/>
  <c r="AN7" i="1"/>
  <c r="AO7" i="1" s="1"/>
  <c r="AN6" i="1"/>
  <c r="AO6" i="1" s="1"/>
  <c r="AL20" i="1"/>
  <c r="AK20" i="1"/>
  <c r="AI20" i="1"/>
  <c r="AH20" i="1"/>
  <c r="AF20" i="1"/>
  <c r="AE20" i="1"/>
  <c r="AC20" i="1"/>
  <c r="AB20" i="1"/>
  <c r="Z20" i="1"/>
  <c r="Y20" i="1"/>
  <c r="W20" i="1"/>
  <c r="V20" i="1"/>
  <c r="T20" i="1"/>
  <c r="S20" i="1"/>
  <c r="Q20" i="1"/>
  <c r="P20" i="1"/>
  <c r="N20" i="1"/>
  <c r="M20" i="1"/>
  <c r="K20" i="1"/>
  <c r="J20" i="1"/>
  <c r="H20" i="1"/>
  <c r="G20" i="1"/>
  <c r="E20" i="1"/>
  <c r="AL12" i="1"/>
  <c r="AK12" i="1"/>
  <c r="AI12" i="1"/>
  <c r="AH12" i="1"/>
  <c r="AF12" i="1"/>
  <c r="AE12" i="1"/>
  <c r="AC12" i="1"/>
  <c r="AB12" i="1"/>
  <c r="Z12" i="1"/>
  <c r="Y12" i="1"/>
  <c r="W12" i="1"/>
  <c r="V12" i="1"/>
  <c r="T12" i="1"/>
  <c r="S12" i="1"/>
  <c r="Q12" i="1"/>
  <c r="P12" i="1"/>
  <c r="N12" i="1"/>
  <c r="O12" i="1" s="1"/>
  <c r="M12" i="1"/>
  <c r="K12" i="1"/>
  <c r="L12" i="1" s="1"/>
  <c r="J12" i="1"/>
  <c r="H12" i="1"/>
  <c r="G12" i="1"/>
  <c r="E12" i="1"/>
  <c r="C70" i="1"/>
  <c r="AN5" i="1"/>
  <c r="AO5" i="1" s="1"/>
  <c r="W119" i="1"/>
  <c r="AK104" i="1"/>
  <c r="AK70" i="1"/>
  <c r="AK96" i="1"/>
  <c r="AK31" i="1"/>
  <c r="AK135" i="1"/>
  <c r="AK119" i="1"/>
  <c r="AK42" i="1"/>
  <c r="AK84" i="1"/>
  <c r="AK128" i="1"/>
  <c r="AK111" i="1"/>
  <c r="AK61" i="1"/>
  <c r="AH104" i="1"/>
  <c r="AH70" i="1"/>
  <c r="AH96" i="1"/>
  <c r="AH31" i="1"/>
  <c r="AH135" i="1"/>
  <c r="AH119" i="1"/>
  <c r="AH42" i="1"/>
  <c r="AH84" i="1"/>
  <c r="AH128" i="1"/>
  <c r="AH111" i="1"/>
  <c r="AH61" i="1"/>
  <c r="AE104" i="1"/>
  <c r="AE70" i="1"/>
  <c r="AE96" i="1"/>
  <c r="AE31" i="1"/>
  <c r="AE135" i="1"/>
  <c r="AE119" i="1"/>
  <c r="AE42" i="1"/>
  <c r="AE84" i="1"/>
  <c r="AE128" i="1"/>
  <c r="AE111" i="1"/>
  <c r="AE61" i="1"/>
  <c r="AB104" i="1"/>
  <c r="AB70" i="1"/>
  <c r="AB96" i="1"/>
  <c r="AB31" i="1"/>
  <c r="AB135" i="1"/>
  <c r="AB119" i="1"/>
  <c r="AB42" i="1"/>
  <c r="AB84" i="1"/>
  <c r="AB128" i="1"/>
  <c r="AB111" i="1"/>
  <c r="AB61" i="1"/>
  <c r="Y104" i="1"/>
  <c r="Y70" i="1"/>
  <c r="Y96" i="1"/>
  <c r="Y31" i="1"/>
  <c r="Y135" i="1"/>
  <c r="Y119" i="1"/>
  <c r="Y42" i="1"/>
  <c r="Y84" i="1"/>
  <c r="Y128" i="1"/>
  <c r="Y111" i="1"/>
  <c r="Y61" i="1"/>
  <c r="V104" i="1"/>
  <c r="V70" i="1"/>
  <c r="V96" i="1"/>
  <c r="V31" i="1"/>
  <c r="V135" i="1"/>
  <c r="V119" i="1"/>
  <c r="V42" i="1"/>
  <c r="V84" i="1"/>
  <c r="V128" i="1"/>
  <c r="V111" i="1"/>
  <c r="V61" i="1"/>
  <c r="S104" i="1"/>
  <c r="S70" i="1"/>
  <c r="S96" i="1"/>
  <c r="S31" i="1"/>
  <c r="S135" i="1"/>
  <c r="S119" i="1"/>
  <c r="S42" i="1"/>
  <c r="S84" i="1"/>
  <c r="S128" i="1"/>
  <c r="S111" i="1"/>
  <c r="S61" i="1"/>
  <c r="P104" i="1"/>
  <c r="P70" i="1"/>
  <c r="P96" i="1"/>
  <c r="P31" i="1"/>
  <c r="P135" i="1"/>
  <c r="P119" i="1"/>
  <c r="P42" i="1"/>
  <c r="P84" i="1"/>
  <c r="P128" i="1"/>
  <c r="P111" i="1"/>
  <c r="P61" i="1"/>
  <c r="M104" i="1"/>
  <c r="J104" i="1"/>
  <c r="G104" i="1"/>
  <c r="M70" i="1"/>
  <c r="J70" i="1"/>
  <c r="G70" i="1"/>
  <c r="M96" i="1"/>
  <c r="J96" i="1"/>
  <c r="G96" i="1"/>
  <c r="M31" i="1"/>
  <c r="J31" i="1"/>
  <c r="G31" i="1"/>
  <c r="M135" i="1"/>
  <c r="J135" i="1"/>
  <c r="G135" i="1"/>
  <c r="M119" i="1"/>
  <c r="J119" i="1"/>
  <c r="G119" i="1"/>
  <c r="M42" i="1"/>
  <c r="J42" i="1"/>
  <c r="G42" i="1"/>
  <c r="M84" i="1"/>
  <c r="J84" i="1"/>
  <c r="G84" i="1"/>
  <c r="M128" i="1"/>
  <c r="J128" i="1"/>
  <c r="G128" i="1"/>
  <c r="M111" i="1"/>
  <c r="J111" i="1"/>
  <c r="G111" i="1"/>
  <c r="M61" i="1"/>
  <c r="J61" i="1"/>
  <c r="G61" i="1"/>
  <c r="AN34" i="1"/>
  <c r="AO34" i="1" s="1"/>
  <c r="AN33" i="1"/>
  <c r="AO33" i="1" s="1"/>
  <c r="AN90" i="1"/>
  <c r="AO90" i="1" s="1"/>
  <c r="AN44" i="1"/>
  <c r="AO44" i="1" s="1"/>
  <c r="AL119" i="1"/>
  <c r="AL84" i="1"/>
  <c r="AL128" i="1"/>
  <c r="AL135" i="1"/>
  <c r="AL104" i="1"/>
  <c r="AL96" i="1"/>
  <c r="AL31" i="1"/>
  <c r="AL111" i="1"/>
  <c r="AL42" i="1"/>
  <c r="AL70" i="1"/>
  <c r="AL61" i="1"/>
  <c r="AI119" i="1"/>
  <c r="AI84" i="1"/>
  <c r="AI128" i="1"/>
  <c r="AI135" i="1"/>
  <c r="AI104" i="1"/>
  <c r="AI96" i="1"/>
  <c r="AI31" i="1"/>
  <c r="AI111" i="1"/>
  <c r="AI42" i="1"/>
  <c r="AI70" i="1"/>
  <c r="AI61" i="1"/>
  <c r="AF119" i="1"/>
  <c r="AF84" i="1"/>
  <c r="AF128" i="1"/>
  <c r="AF135" i="1"/>
  <c r="AF104" i="1"/>
  <c r="AF96" i="1"/>
  <c r="AF31" i="1"/>
  <c r="AF111" i="1"/>
  <c r="AF42" i="1"/>
  <c r="AF70" i="1"/>
  <c r="AF61" i="1"/>
  <c r="AC119" i="1"/>
  <c r="AC84" i="1"/>
  <c r="AC128" i="1"/>
  <c r="AC135" i="1"/>
  <c r="AC104" i="1"/>
  <c r="AC96" i="1"/>
  <c r="AC31" i="1"/>
  <c r="AC111" i="1"/>
  <c r="AC42" i="1"/>
  <c r="AC70" i="1"/>
  <c r="AC61" i="1"/>
  <c r="Z119" i="1"/>
  <c r="Z84" i="1"/>
  <c r="Z128" i="1"/>
  <c r="Z135" i="1"/>
  <c r="Z104" i="1"/>
  <c r="Z96" i="1"/>
  <c r="Z31" i="1"/>
  <c r="Z111" i="1"/>
  <c r="Z42" i="1"/>
  <c r="Z70" i="1"/>
  <c r="Z61" i="1"/>
  <c r="W84" i="1"/>
  <c r="W128" i="1"/>
  <c r="W135" i="1"/>
  <c r="W104" i="1"/>
  <c r="W96" i="1"/>
  <c r="W31" i="1"/>
  <c r="W111" i="1"/>
  <c r="W42" i="1"/>
  <c r="W70" i="1"/>
  <c r="W61" i="1"/>
  <c r="T119" i="1"/>
  <c r="T84" i="1"/>
  <c r="T128" i="1"/>
  <c r="T135" i="1"/>
  <c r="T104" i="1"/>
  <c r="T96" i="1"/>
  <c r="T31" i="1"/>
  <c r="T111" i="1"/>
  <c r="T42" i="1"/>
  <c r="T70" i="1"/>
  <c r="T61" i="1"/>
  <c r="Q119" i="1"/>
  <c r="Q84" i="1"/>
  <c r="Q128" i="1"/>
  <c r="Q135" i="1"/>
  <c r="Q104" i="1"/>
  <c r="Q96" i="1"/>
  <c r="Q31" i="1"/>
  <c r="Q111" i="1"/>
  <c r="Q42" i="1"/>
  <c r="Q70" i="1"/>
  <c r="Q61" i="1"/>
  <c r="N119" i="1"/>
  <c r="N84" i="1"/>
  <c r="N128" i="1"/>
  <c r="N135" i="1"/>
  <c r="N104" i="1"/>
  <c r="N96" i="1"/>
  <c r="N31" i="1"/>
  <c r="N111" i="1"/>
  <c r="N42" i="1"/>
  <c r="N70" i="1"/>
  <c r="N61" i="1"/>
  <c r="K119" i="1"/>
  <c r="K84" i="1"/>
  <c r="K128" i="1"/>
  <c r="K135" i="1"/>
  <c r="K104" i="1"/>
  <c r="K96" i="1"/>
  <c r="K31" i="1"/>
  <c r="K111" i="1"/>
  <c r="K42" i="1"/>
  <c r="K70" i="1"/>
  <c r="K61" i="1"/>
  <c r="H119" i="1"/>
  <c r="H84" i="1"/>
  <c r="H128" i="1"/>
  <c r="H135" i="1"/>
  <c r="H104" i="1"/>
  <c r="H96" i="1"/>
  <c r="H31" i="1"/>
  <c r="H111" i="1"/>
  <c r="H42" i="1"/>
  <c r="H70" i="1"/>
  <c r="H61" i="1"/>
  <c r="C119" i="1"/>
  <c r="C84" i="1"/>
  <c r="C128" i="1"/>
  <c r="C135" i="1"/>
  <c r="C104" i="1"/>
  <c r="C42" i="1"/>
  <c r="C111" i="1"/>
  <c r="C31" i="1"/>
  <c r="C96" i="1"/>
  <c r="C61" i="1"/>
  <c r="AN89" i="1"/>
  <c r="AO89" i="1" s="1"/>
  <c r="AN88" i="1"/>
  <c r="AO88" i="1" s="1"/>
  <c r="AN87" i="1"/>
  <c r="AO87" i="1" s="1"/>
  <c r="AN127" i="1"/>
  <c r="AO127" i="1" s="1"/>
  <c r="AN120" i="1"/>
  <c r="AO120" i="1" s="1"/>
  <c r="AN95" i="1"/>
  <c r="AO95" i="1" s="1"/>
  <c r="AN134" i="1"/>
  <c r="AO134" i="1" s="1"/>
  <c r="AN143" i="1"/>
  <c r="AO143" i="1" s="1"/>
  <c r="AN139" i="1"/>
  <c r="AO139" i="1" s="1"/>
  <c r="AN138" i="1"/>
  <c r="AO138" i="1" s="1"/>
  <c r="AN137" i="1"/>
  <c r="AO137" i="1" s="1"/>
  <c r="AN136" i="1"/>
  <c r="AO136" i="1" s="1"/>
  <c r="AN110" i="1"/>
  <c r="AO110" i="1" s="1"/>
  <c r="AN106" i="1"/>
  <c r="AO106" i="1" s="1"/>
  <c r="AN103" i="1"/>
  <c r="AO103" i="1" s="1"/>
  <c r="AN41" i="1"/>
  <c r="AO41" i="1" s="1"/>
  <c r="AN37" i="1"/>
  <c r="AO37" i="1" s="1"/>
  <c r="AN36" i="1"/>
  <c r="AO36" i="1" s="1"/>
  <c r="AN32" i="1"/>
  <c r="AO32" i="1" s="1"/>
  <c r="AN118" i="1"/>
  <c r="AO118" i="1" s="1"/>
  <c r="AN60" i="1"/>
  <c r="AO60" i="1" s="1"/>
  <c r="AN54" i="1"/>
  <c r="AO54" i="1" s="1"/>
  <c r="AN52" i="1"/>
  <c r="AO52" i="1" s="1"/>
  <c r="AN48" i="1"/>
  <c r="AO48" i="1" s="1"/>
  <c r="AN47" i="1"/>
  <c r="AO47" i="1" s="1"/>
  <c r="AN45" i="1"/>
  <c r="AO45" i="1" s="1"/>
  <c r="AN83" i="1"/>
  <c r="AO83" i="1" s="1"/>
  <c r="AN79" i="1"/>
  <c r="AO79" i="1" s="1"/>
  <c r="AN78" i="1"/>
  <c r="AO78" i="1" s="1"/>
  <c r="AN77" i="1"/>
  <c r="AO77" i="1" s="1"/>
  <c r="AN72" i="1"/>
  <c r="AO72" i="1" s="1"/>
  <c r="AN69" i="1"/>
  <c r="AO69" i="1" s="1"/>
  <c r="AN65" i="1"/>
  <c r="AO65" i="1" s="1"/>
  <c r="AN64" i="1"/>
  <c r="AO64" i="1" s="1"/>
  <c r="AN63" i="1"/>
  <c r="AO63" i="1" s="1"/>
  <c r="E135" i="1"/>
  <c r="F135" i="1" s="1"/>
  <c r="E31" i="1"/>
  <c r="F31" i="1" s="1"/>
  <c r="AN74" i="1"/>
  <c r="AO74" i="1" s="1"/>
  <c r="AN49" i="1"/>
  <c r="AO49" i="1" s="1"/>
  <c r="AN46" i="1"/>
  <c r="AO46" i="1" s="1"/>
  <c r="E61" i="1"/>
  <c r="F61" i="1" s="1"/>
  <c r="AN55" i="1"/>
  <c r="AO55" i="1" s="1"/>
  <c r="E119" i="1"/>
  <c r="E96" i="1"/>
  <c r="F96" i="1" s="1"/>
  <c r="AN43" i="1"/>
  <c r="AO43" i="1" s="1"/>
  <c r="AN129" i="1"/>
  <c r="AO129" i="1" s="1"/>
  <c r="AN86" i="1"/>
  <c r="AO86" i="1" s="1"/>
  <c r="AN113" i="1"/>
  <c r="AO113" i="1" s="1"/>
  <c r="AN130" i="1"/>
  <c r="AO130" i="1" s="1"/>
  <c r="AN62" i="1"/>
  <c r="AN114" i="1"/>
  <c r="AO114" i="1" s="1"/>
  <c r="AN85" i="1"/>
  <c r="AO85" i="1" s="1"/>
  <c r="E84" i="1"/>
  <c r="AN123" i="1"/>
  <c r="AO123" i="1" s="1"/>
  <c r="AN51" i="1"/>
  <c r="AO51" i="1" s="1"/>
  <c r="AN53" i="1"/>
  <c r="AO53" i="1" s="1"/>
  <c r="AN97" i="1"/>
  <c r="AO97" i="1" s="1"/>
  <c r="E42" i="1"/>
  <c r="E128" i="1"/>
  <c r="E104" i="1"/>
  <c r="E70" i="1"/>
  <c r="E111" i="1"/>
  <c r="F111" i="1" s="1"/>
  <c r="AN112" i="1"/>
  <c r="AO112" i="1" s="1"/>
  <c r="AN71" i="1"/>
  <c r="AO71" i="1" s="1"/>
  <c r="AN105" i="1"/>
  <c r="AO105" i="1" s="1"/>
  <c r="AO62" i="1"/>
  <c r="AM111" i="1" l="1"/>
  <c r="AM70" i="1"/>
  <c r="X119" i="1"/>
  <c r="AM128" i="1"/>
  <c r="AM135" i="1"/>
  <c r="AM84" i="1"/>
  <c r="AM31" i="1"/>
  <c r="AM119" i="1"/>
  <c r="AM104" i="1"/>
  <c r="AM61" i="1"/>
  <c r="AM42" i="1"/>
  <c r="AM96" i="1"/>
  <c r="AG84" i="1"/>
  <c r="AJ61" i="1"/>
  <c r="AJ42" i="1"/>
  <c r="AJ96" i="1"/>
  <c r="AJ111" i="1"/>
  <c r="AJ119" i="1"/>
  <c r="AJ70" i="1"/>
  <c r="AJ128" i="1"/>
  <c r="AJ135" i="1"/>
  <c r="AJ104" i="1"/>
  <c r="AJ84" i="1"/>
  <c r="AJ31" i="1"/>
  <c r="AG61" i="1"/>
  <c r="AG42" i="1"/>
  <c r="AG96" i="1"/>
  <c r="AG111" i="1"/>
  <c r="AG119" i="1"/>
  <c r="AG70" i="1"/>
  <c r="AG31" i="1"/>
  <c r="AG128" i="1"/>
  <c r="AG135" i="1"/>
  <c r="AG104" i="1"/>
  <c r="AA111" i="1"/>
  <c r="AA70" i="1"/>
  <c r="AD128" i="1"/>
  <c r="AD135" i="1"/>
  <c r="AD104" i="1"/>
  <c r="AD84" i="1"/>
  <c r="AD31" i="1"/>
  <c r="AD61" i="1"/>
  <c r="AD42" i="1"/>
  <c r="AD96" i="1"/>
  <c r="AD111" i="1"/>
  <c r="AD119" i="1"/>
  <c r="AD70" i="1"/>
  <c r="AA128" i="1"/>
  <c r="AA135" i="1"/>
  <c r="AA104" i="1"/>
  <c r="AA84" i="1"/>
  <c r="AA31" i="1"/>
  <c r="AA119" i="1"/>
  <c r="AA61" i="1"/>
  <c r="AA42" i="1"/>
  <c r="AA96" i="1"/>
  <c r="R135" i="1"/>
  <c r="U84" i="1"/>
  <c r="U31" i="1"/>
  <c r="X61" i="1"/>
  <c r="X42" i="1"/>
  <c r="X96" i="1"/>
  <c r="X111" i="1"/>
  <c r="X70" i="1"/>
  <c r="X128" i="1"/>
  <c r="X135" i="1"/>
  <c r="X104" i="1"/>
  <c r="X84" i="1"/>
  <c r="X31" i="1"/>
  <c r="U61" i="1"/>
  <c r="U42" i="1"/>
  <c r="U96" i="1"/>
  <c r="R96" i="1"/>
  <c r="U111" i="1"/>
  <c r="U119" i="1"/>
  <c r="U70" i="1"/>
  <c r="U128" i="1"/>
  <c r="U135" i="1"/>
  <c r="U104" i="1"/>
  <c r="R128" i="1"/>
  <c r="R104" i="1"/>
  <c r="R84" i="1"/>
  <c r="R31" i="1"/>
  <c r="R61" i="1"/>
  <c r="R42" i="1"/>
  <c r="R111" i="1"/>
  <c r="R119" i="1"/>
  <c r="R70" i="1"/>
  <c r="O84" i="1"/>
  <c r="I119" i="1"/>
  <c r="L135" i="1"/>
  <c r="O31" i="1"/>
  <c r="I70" i="1"/>
  <c r="L104" i="1"/>
  <c r="O128" i="1"/>
  <c r="O135" i="1"/>
  <c r="O104" i="1"/>
  <c r="O111" i="1"/>
  <c r="O119" i="1"/>
  <c r="O70" i="1"/>
  <c r="O61" i="1"/>
  <c r="O42" i="1"/>
  <c r="O96" i="1"/>
  <c r="L111" i="1"/>
  <c r="L119" i="1"/>
  <c r="L70" i="1"/>
  <c r="L61" i="1"/>
  <c r="L42" i="1"/>
  <c r="L96" i="1"/>
  <c r="L128" i="1"/>
  <c r="L84" i="1"/>
  <c r="L31" i="1"/>
  <c r="I61" i="1"/>
  <c r="I42" i="1"/>
  <c r="I96" i="1"/>
  <c r="I84" i="1"/>
  <c r="I31" i="1"/>
  <c r="I111" i="1"/>
  <c r="I128" i="1"/>
  <c r="I135" i="1"/>
  <c r="I104" i="1"/>
  <c r="B169" i="1"/>
  <c r="F128" i="1"/>
  <c r="B168" i="1"/>
  <c r="F119" i="1"/>
  <c r="B161" i="1"/>
  <c r="F42" i="1"/>
  <c r="B163" i="1"/>
  <c r="F70" i="1"/>
  <c r="B164" i="1"/>
  <c r="F84" i="1"/>
  <c r="B166" i="1"/>
  <c r="F104" i="1"/>
  <c r="B165" i="1"/>
  <c r="N144" i="1"/>
  <c r="Q144" i="1"/>
  <c r="W144" i="1"/>
  <c r="Z144" i="1"/>
  <c r="AL144" i="1"/>
  <c r="AI144" i="1"/>
  <c r="B162" i="1"/>
  <c r="B160" i="1"/>
  <c r="B7" i="3" s="1"/>
  <c r="K144" i="1"/>
  <c r="AF144" i="1"/>
  <c r="T144" i="1"/>
  <c r="B167" i="1"/>
  <c r="B170" i="1"/>
  <c r="C144" i="1"/>
  <c r="AC144" i="1"/>
  <c r="H144" i="1"/>
  <c r="E144" i="1"/>
  <c r="F144" i="1" s="1"/>
  <c r="AE21" i="1"/>
  <c r="H21" i="1"/>
  <c r="N21" i="1"/>
  <c r="O21" i="1" s="1"/>
  <c r="T21" i="1"/>
  <c r="Z21" i="1"/>
  <c r="AF21" i="1"/>
  <c r="AL21" i="1"/>
  <c r="G21" i="1"/>
  <c r="M21" i="1"/>
  <c r="S21" i="1"/>
  <c r="Y21" i="1"/>
  <c r="P21" i="1"/>
  <c r="AB21" i="1"/>
  <c r="C21" i="1"/>
  <c r="J21" i="1"/>
  <c r="V21" i="1"/>
  <c r="AH21" i="1"/>
  <c r="AC21" i="1"/>
  <c r="AN104" i="1"/>
  <c r="AO104" i="1" s="1"/>
  <c r="Q21" i="1"/>
  <c r="AN111" i="1"/>
  <c r="AO111" i="1" s="1"/>
  <c r="AN135" i="1"/>
  <c r="AO135" i="1" s="1"/>
  <c r="AK21" i="1"/>
  <c r="AN42" i="1"/>
  <c r="AO42" i="1" s="1"/>
  <c r="AN12" i="1"/>
  <c r="AO12" i="1" s="1"/>
  <c r="AN61" i="1"/>
  <c r="AN96" i="1"/>
  <c r="AO96" i="1" s="1"/>
  <c r="E21" i="1"/>
  <c r="W21" i="1"/>
  <c r="AI21" i="1"/>
  <c r="AN31" i="1"/>
  <c r="AO31" i="1" s="1"/>
  <c r="AN84" i="1"/>
  <c r="AO84" i="1" s="1"/>
  <c r="AN70" i="1"/>
  <c r="AO70" i="1" s="1"/>
  <c r="AN128" i="1"/>
  <c r="AO128" i="1" s="1"/>
  <c r="AN20" i="1"/>
  <c r="AO20" i="1" s="1"/>
  <c r="K21" i="1"/>
  <c r="L21" i="1" s="1"/>
  <c r="AN119" i="1"/>
  <c r="AK24" i="1" l="1"/>
  <c r="AH24" i="1"/>
  <c r="AE24" i="1"/>
  <c r="AB24" i="1"/>
  <c r="Y24" i="1"/>
  <c r="V24" i="1"/>
  <c r="S24" i="1"/>
  <c r="P24" i="1"/>
  <c r="M24" i="1"/>
  <c r="J24" i="1"/>
  <c r="G24" i="1"/>
  <c r="B171" i="1"/>
  <c r="B5" i="3" s="1"/>
  <c r="D7" i="3" s="1"/>
  <c r="AF146" i="1"/>
  <c r="C146" i="1"/>
  <c r="H146" i="1"/>
  <c r="AL146" i="1"/>
  <c r="N146" i="1"/>
  <c r="T146" i="1"/>
  <c r="Z146" i="1"/>
  <c r="Q146" i="1"/>
  <c r="AO61" i="1"/>
  <c r="AC146" i="1"/>
  <c r="K146" i="1"/>
  <c r="AI146" i="1"/>
  <c r="E146" i="1"/>
  <c r="F146" i="1" s="1"/>
  <c r="AN21" i="1"/>
  <c r="AO21" i="1" s="1"/>
  <c r="AN144" i="1"/>
  <c r="B61" i="1" s="1"/>
  <c r="W146" i="1"/>
  <c r="AO119" i="1"/>
  <c r="AK23" i="1" l="1"/>
  <c r="AM24" i="1"/>
  <c r="AH23" i="1"/>
  <c r="AJ24" i="1"/>
  <c r="AE23" i="1"/>
  <c r="AG24" i="1"/>
  <c r="AB23" i="1"/>
  <c r="AD24" i="1"/>
  <c r="Y23" i="1"/>
  <c r="AA24" i="1"/>
  <c r="V23" i="1"/>
  <c r="X24" i="1"/>
  <c r="S23" i="1"/>
  <c r="U24" i="1"/>
  <c r="P23" i="1"/>
  <c r="R24" i="1"/>
  <c r="M23" i="1"/>
  <c r="O24" i="1"/>
  <c r="J23" i="1"/>
  <c r="L24" i="1"/>
  <c r="G23" i="1"/>
  <c r="I24" i="1"/>
  <c r="B84" i="1"/>
  <c r="B23" i="1"/>
  <c r="A2" i="1"/>
  <c r="B96" i="1"/>
  <c r="AN146" i="1"/>
  <c r="AO146" i="1" s="1"/>
  <c r="B119" i="1"/>
  <c r="B31" i="1"/>
  <c r="B128" i="1"/>
  <c r="B104" i="1"/>
  <c r="AO144" i="1"/>
  <c r="B70" i="1"/>
  <c r="B111" i="1"/>
  <c r="B42" i="1"/>
  <c r="B135" i="1"/>
  <c r="AK144" i="1" l="1"/>
  <c r="AM23" i="1"/>
  <c r="AH144" i="1"/>
  <c r="AJ23" i="1"/>
  <c r="AE144" i="1"/>
  <c r="AG23" i="1"/>
  <c r="AB144" i="1"/>
  <c r="AD23" i="1"/>
  <c r="Y144" i="1"/>
  <c r="AA23" i="1"/>
  <c r="V144" i="1"/>
  <c r="X23" i="1"/>
  <c r="S144" i="1"/>
  <c r="U23" i="1"/>
  <c r="P144" i="1"/>
  <c r="R23" i="1"/>
  <c r="M144" i="1"/>
  <c r="O23" i="1"/>
  <c r="J144" i="1"/>
  <c r="L23" i="1"/>
  <c r="I23" i="1"/>
  <c r="G144" i="1"/>
  <c r="B159" i="1"/>
  <c r="B144" i="1"/>
  <c r="AM144" i="1" l="1"/>
  <c r="AK146" i="1"/>
  <c r="AM146" i="1" s="1"/>
  <c r="AH146" i="1"/>
  <c r="AJ146" i="1" s="1"/>
  <c r="AJ144" i="1"/>
  <c r="AE146" i="1"/>
  <c r="AG146" i="1" s="1"/>
  <c r="AG144" i="1"/>
  <c r="AB146" i="1"/>
  <c r="AD146" i="1" s="1"/>
  <c r="AD144" i="1"/>
  <c r="Y146" i="1"/>
  <c r="AA146" i="1" s="1"/>
  <c r="AA144" i="1"/>
  <c r="X144" i="1"/>
  <c r="V146" i="1"/>
  <c r="X146" i="1" s="1"/>
  <c r="S146" i="1"/>
  <c r="U146" i="1" s="1"/>
  <c r="U144" i="1"/>
  <c r="R144" i="1"/>
  <c r="P146" i="1"/>
  <c r="R146" i="1" s="1"/>
  <c r="O144" i="1"/>
  <c r="M146" i="1"/>
  <c r="O146" i="1" s="1"/>
  <c r="L144" i="1"/>
  <c r="J146" i="1"/>
  <c r="L146" i="1" s="1"/>
  <c r="B172" i="1"/>
  <c r="B6" i="3" s="1"/>
  <c r="I144" i="1"/>
  <c r="G146" i="1"/>
  <c r="I146" i="1" s="1"/>
  <c r="C161" i="1"/>
  <c r="C169" i="1"/>
  <c r="C167" i="1"/>
  <c r="C159" i="1"/>
  <c r="C163" i="1"/>
  <c r="C170" i="1"/>
  <c r="C165" i="1"/>
  <c r="C164" i="1"/>
  <c r="C160" i="1"/>
  <c r="C168" i="1"/>
  <c r="C166" i="1"/>
  <c r="C162" i="1"/>
  <c r="D6" i="3" l="1"/>
  <c r="E6" i="3"/>
</calcChain>
</file>

<file path=xl/sharedStrings.xml><?xml version="1.0" encoding="utf-8"?>
<sst xmlns="http://schemas.openxmlformats.org/spreadsheetml/2006/main" count="437" uniqueCount="223">
  <si>
    <t>SALDO NO ANO</t>
  </si>
  <si>
    <t>TOTAL</t>
  </si>
  <si>
    <t>CREDITOS</t>
  </si>
  <si>
    <t>Previsto</t>
  </si>
  <si>
    <t>Real</t>
  </si>
  <si>
    <t>Média/Mês</t>
  </si>
  <si>
    <t>TOTAL CRÉDITOS</t>
  </si>
  <si>
    <t>DÉBITOS</t>
  </si>
  <si>
    <t>TELEFONE</t>
  </si>
  <si>
    <t>LUZ</t>
  </si>
  <si>
    <t>AGUA</t>
  </si>
  <si>
    <t>SEGURO RESIDENCIAL</t>
  </si>
  <si>
    <t>MANUTENÇÃO CASA</t>
  </si>
  <si>
    <t>GAZ COZINHA</t>
  </si>
  <si>
    <t>MOBILIA CASA</t>
  </si>
  <si>
    <t>NATAÇÃO / ACADEMIA</t>
  </si>
  <si>
    <t>ROUPAS</t>
  </si>
  <si>
    <t>REMÉDIOS</t>
  </si>
  <si>
    <t>CELULAR</t>
  </si>
  <si>
    <t>DENTISTA / MÉDICOS</t>
  </si>
  <si>
    <t>VIAGENS</t>
  </si>
  <si>
    <t>PRESENTES</t>
  </si>
  <si>
    <t>LANCHE ESCOLA</t>
  </si>
  <si>
    <t>DIARISTA + VT</t>
  </si>
  <si>
    <t>SALDO MÊS</t>
  </si>
  <si>
    <t>MESADA</t>
  </si>
  <si>
    <t>POUPANÇA</t>
  </si>
  <si>
    <t>SUPERMERCADO</t>
  </si>
  <si>
    <t>TRANSPORTE</t>
  </si>
  <si>
    <t>MORADIA</t>
  </si>
  <si>
    <t>EDUCAÇÃO</t>
  </si>
  <si>
    <t>SAUDE</t>
  </si>
  <si>
    <t>VESTUARIO</t>
  </si>
  <si>
    <t>CALÇADOS</t>
  </si>
  <si>
    <t>DIZIMOS</t>
  </si>
  <si>
    <t>OFERTAS</t>
  </si>
  <si>
    <t>CONTRIBUIÇÕES</t>
  </si>
  <si>
    <t>DIVERSOS</t>
  </si>
  <si>
    <t>PANIFICADORA</t>
  </si>
  <si>
    <t>FEIRA</t>
  </si>
  <si>
    <t>AÇOUGUE</t>
  </si>
  <si>
    <t>ANUIDADE DO CARTÃO</t>
  </si>
  <si>
    <t>IMPOSTO DE RENDA</t>
  </si>
  <si>
    <t>JUROS CHEQUE ESPECIAL</t>
  </si>
  <si>
    <t>MULTAS</t>
  </si>
  <si>
    <t>PARCELA AUTOMOVEL</t>
  </si>
  <si>
    <t>DESPESAS PESSOAIS</t>
  </si>
  <si>
    <t>%</t>
  </si>
  <si>
    <t>MATRICULA/UNIFORMES</t>
  </si>
  <si>
    <t>MATERIAL ESCOLAR</t>
  </si>
  <si>
    <t>LAZER</t>
  </si>
  <si>
    <t>TOTAL DESPESAS</t>
  </si>
  <si>
    <t>IMPOSTOS / TAXAS</t>
  </si>
  <si>
    <t>MENSALIDADE ESCOLAR</t>
  </si>
  <si>
    <t>ATIVIDADES EXTRA CURRICULARES</t>
  </si>
  <si>
    <t>TV A CABO</t>
  </si>
  <si>
    <t xml:space="preserve">IPTU </t>
  </si>
  <si>
    <t>FINANCIAMENTO DA CASA</t>
  </si>
  <si>
    <t>AÇÕES</t>
  </si>
  <si>
    <t>INTERNET</t>
  </si>
  <si>
    <t xml:space="preserve">RESTAURANTES </t>
  </si>
  <si>
    <t>CONDOMÍNIO</t>
  </si>
  <si>
    <t>Salário Esposo</t>
  </si>
  <si>
    <t>13º Esposo</t>
  </si>
  <si>
    <t>Total Esposo</t>
  </si>
  <si>
    <t>Salário Esposa</t>
  </si>
  <si>
    <t>13º Esposa</t>
  </si>
  <si>
    <t>Cartão Alimentação Esposa</t>
  </si>
  <si>
    <t>Total Esposa</t>
  </si>
  <si>
    <t>Cartão Alimentação Esposo</t>
  </si>
  <si>
    <t>PPR/Prêmios Esposa</t>
  </si>
  <si>
    <t>MANTIMENTOS</t>
  </si>
  <si>
    <t>SALÃO DE BELEZA / BARBEARIA</t>
  </si>
  <si>
    <t>IDIOMAS</t>
  </si>
  <si>
    <t>CURSO DE ESPECIALIZAÇÃO</t>
  </si>
  <si>
    <t>PET</t>
  </si>
  <si>
    <t>FESTA DE ANIVERSÁRIO</t>
  </si>
  <si>
    <t>CREA / CRF / OAB /CRM /CRO</t>
  </si>
  <si>
    <t>PREVIDENCIA DO ESPOSO</t>
  </si>
  <si>
    <t>PREVIDENCIA DA ESPOSA</t>
  </si>
  <si>
    <t>PREVIDENCIA FILHOS</t>
  </si>
  <si>
    <t>PPR/Prêmios Esposo</t>
  </si>
  <si>
    <t>PLANO DE SAUDE / ODONTOLÓGICO</t>
  </si>
  <si>
    <t>COMBUSTÍVEL</t>
  </si>
  <si>
    <t>SEGURO CARRO ESPOSO</t>
  </si>
  <si>
    <t>SEGURO CARRO ESPOSA</t>
  </si>
  <si>
    <t>IPVA + LICENCIAMENTO CARRO ESPOSO</t>
  </si>
  <si>
    <t>IPVA + LICENCIAMENTO CARRO ESPOSA</t>
  </si>
  <si>
    <t xml:space="preserve">MANUTENÇÃO </t>
  </si>
  <si>
    <t>ONIBUS / TAXI / ESTACIONAMENTO</t>
  </si>
  <si>
    <t>ORÇAMENTO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</si>
  <si>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</si>
  <si>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</si>
  <si>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</si>
  <si>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</si>
  <si>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</si>
  <si>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</si>
  <si>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</si>
  <si>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</si>
  <si>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</si>
  <si>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</si>
  <si>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</si>
  <si>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</si>
  <si>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OUTROS </t>
    </r>
    <r>
      <rPr>
        <sz val="8"/>
        <color theme="5"/>
        <rFont val="Calibri"/>
        <family val="2"/>
        <scheme val="minor"/>
      </rPr>
      <t>(especificar comentarios)</t>
    </r>
  </si>
  <si>
    <r>
      <t xml:space="preserve">OUTROS </t>
    </r>
    <r>
      <rPr>
        <sz val="8"/>
        <color theme="9" tint="-0.249977111117893"/>
        <rFont val="Calibri"/>
        <family val="2"/>
        <scheme val="minor"/>
      </rPr>
      <t>(especificar comentarios)</t>
    </r>
  </si>
  <si>
    <r>
      <t xml:space="preserve">OUTROS </t>
    </r>
    <r>
      <rPr>
        <sz val="8"/>
        <color theme="6" tint="-0.499984740745262"/>
        <rFont val="Calibri"/>
        <family val="2"/>
        <scheme val="minor"/>
      </rPr>
      <t>(especificar comentarios)</t>
    </r>
  </si>
  <si>
    <t>INVESTIMENTOS E RESERVAS</t>
  </si>
  <si>
    <t>0BRAS DO SENHOR</t>
  </si>
  <si>
    <t>SIMULAÇÃO DO ORÇAMENTO</t>
  </si>
  <si>
    <t>FINAL DE SEMANA</t>
  </si>
  <si>
    <t>CDB / FUNDOS DE INVESTIMENTOS</t>
  </si>
  <si>
    <t>Data</t>
  </si>
  <si>
    <t>Valor</t>
  </si>
  <si>
    <t>Descrição</t>
  </si>
  <si>
    <t>Status</t>
  </si>
  <si>
    <t>Saldo</t>
  </si>
  <si>
    <t>Classificação</t>
  </si>
  <si>
    <t>Mês</t>
  </si>
  <si>
    <t>PREVISTO</t>
  </si>
  <si>
    <t>AGENDADO</t>
  </si>
  <si>
    <t>RECEBIDO</t>
  </si>
  <si>
    <t>PAGO</t>
  </si>
  <si>
    <t>Tabela de Apoio à formulas</t>
  </si>
  <si>
    <t>Número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</si>
  <si>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</si>
  <si>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</si>
  <si>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</si>
  <si>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</si>
  <si>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</si>
  <si>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</si>
  <si>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</si>
  <si>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</si>
  <si>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</si>
  <si>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</si>
  <si>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</si>
  <si>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</si>
  <si>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Dízimo</t>
  </si>
  <si>
    <t>McDonalds</t>
  </si>
  <si>
    <t>Restaurantes</t>
  </si>
  <si>
    <t>Combustível</t>
  </si>
  <si>
    <t>Previdência do Esposo</t>
  </si>
  <si>
    <t>Previdência da Esposa</t>
  </si>
  <si>
    <t>Previdência do Esposa</t>
  </si>
  <si>
    <t>Previdência dos filhos</t>
  </si>
  <si>
    <t>Poupança</t>
  </si>
  <si>
    <t>Mensalidade Escolar</t>
  </si>
  <si>
    <t>Internet</t>
  </si>
  <si>
    <t>Conta de Água</t>
  </si>
  <si>
    <t>Conta de Luz</t>
  </si>
  <si>
    <t>Adiantantamento do Salário da Esposa</t>
  </si>
  <si>
    <t>Supermercado</t>
  </si>
  <si>
    <t>Padaria</t>
  </si>
  <si>
    <t>Seguro do Carro</t>
  </si>
  <si>
    <t>Farmácia</t>
  </si>
  <si>
    <t>Cartão de Crédito - Compra na Renner</t>
  </si>
  <si>
    <t>Cartão de Crédito - Compra no Shopping</t>
  </si>
  <si>
    <t>Presentes</t>
  </si>
  <si>
    <t>Cartão de Crédito - Passeio no Zoológico</t>
  </si>
  <si>
    <t>Passeios</t>
  </si>
  <si>
    <t>Cartão de Crédito - Netflix</t>
  </si>
  <si>
    <t>TV a Cabo</t>
  </si>
  <si>
    <t>Roupas</t>
  </si>
  <si>
    <t>Parcela 1  - IPVA</t>
  </si>
  <si>
    <t>IPVA</t>
  </si>
  <si>
    <t>IMPREVISTO - CONSERTO DO CARRO</t>
  </si>
  <si>
    <t>Mecânico</t>
  </si>
  <si>
    <t>Rótulos de Linha</t>
  </si>
  <si>
    <t>(vazio)</t>
  </si>
  <si>
    <t>Total Geral</t>
  </si>
  <si>
    <t>Soma de Valor</t>
  </si>
  <si>
    <t>Parcela 2  - IPVA</t>
  </si>
  <si>
    <t>Análise das despesas diárias</t>
  </si>
  <si>
    <t>&lt;&lt; Selecione o mês</t>
  </si>
  <si>
    <t>Tabela de Apoio à Gráficos</t>
  </si>
  <si>
    <t>Mês:</t>
  </si>
  <si>
    <t>Coluna</t>
  </si>
  <si>
    <t>DÍVIDAS</t>
  </si>
  <si>
    <t>Descrição das Dívidas</t>
  </si>
  <si>
    <t>Valor da Parcela
(Caso esteja pagando uma Parcela)</t>
  </si>
  <si>
    <t>Qtd de Parcelas a serem pagas para quitar dívida</t>
  </si>
  <si>
    <t>Esta dívida está ativa ou estática?</t>
  </si>
  <si>
    <t>Ativa</t>
  </si>
  <si>
    <t>Empréstimo Pessoal (De algum parente ou amigo)</t>
  </si>
  <si>
    <t>Taxa de Juros mensal</t>
  </si>
  <si>
    <t>Plano de Ação
(O que vou fazer para quitar?)</t>
  </si>
  <si>
    <t>&lt;&lt; Soma da despesa no mês selcionado</t>
  </si>
  <si>
    <t xml:space="preserve">Atualize estes valores na  </t>
  </si>
  <si>
    <t xml:space="preserve"> aba/planilha "Mensal", na coluna</t>
  </si>
  <si>
    <t>Real do respectivo mês</t>
  </si>
  <si>
    <t>&lt;&lt;</t>
  </si>
  <si>
    <t>Despesa:</t>
  </si>
  <si>
    <t>Despesa</t>
  </si>
  <si>
    <t>Média</t>
  </si>
  <si>
    <t>NÃO ALTERAR - Tabela de apoio à gráficos</t>
  </si>
  <si>
    <t>Análise se estou gastando mais 
do que recebo</t>
  </si>
  <si>
    <t>Tipo</t>
  </si>
  <si>
    <t>METAS E SONHOS</t>
  </si>
  <si>
    <t>Metas e Sonhos</t>
  </si>
  <si>
    <t>Quanto custa?</t>
  </si>
  <si>
    <t>Quanto eu tenho?</t>
  </si>
  <si>
    <t>Quanto eu preciso guardar por mês?</t>
  </si>
  <si>
    <t>Longo Prazo</t>
  </si>
  <si>
    <t>Previdência Privada</t>
  </si>
  <si>
    <t>Por quanto tempo?
(meses)</t>
  </si>
  <si>
    <t>Médio Prazo</t>
  </si>
  <si>
    <t>Viagem de Férias da Família</t>
  </si>
  <si>
    <t>Curto Prazo</t>
  </si>
  <si>
    <t>Quanto guardar por mês &gt;&gt;</t>
  </si>
  <si>
    <t>Análise quanto estou gastando em cada despesa em cada mês</t>
  </si>
  <si>
    <t>Valor total da dívida (saldo devedor) hoje
(Valor exato ou aproximado)</t>
  </si>
  <si>
    <t>Análise de quanto estou gastando em cada grupo de despesas</t>
  </si>
  <si>
    <t>SALDO HOJE</t>
  </si>
  <si>
    <t>Receitas</t>
  </si>
  <si>
    <t>Despesas</t>
  </si>
  <si>
    <t>Investimentos</t>
  </si>
  <si>
    <t>dos seus ganhos</t>
  </si>
  <si>
    <t>Ir até o banco para saber total o total da dívida
Negociar e ver valor para pagamento da dívida à vista
Verificar a opção de fazer um empréstimo com juros menor</t>
  </si>
  <si>
    <t>Variação</t>
  </si>
  <si>
    <t>Reforma da Casa</t>
  </si>
  <si>
    <t>Cartão de Crédito 1 (Exemplo)</t>
  </si>
  <si>
    <t>Cartão de Crédito 2 (Exemplo)</t>
  </si>
  <si>
    <t>Cartão Loja 1 (exemplo)</t>
  </si>
  <si>
    <t>Empréstimo Banco 1 (exemplo)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</si>
</sst>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\ * #,##0.00_-;\-&quot;R$&quot;\ * #,##0.00_-;_-&quot;R$&quot;\ * &quot;-&quot;??_-;_-@_-"/>
    <numFmt numFmtId="165" formatCode="_(&quot;R$&quot;\ * #,##0.00_);_(&quot;R$&quot;\ * \(#,##0.00\);_(&quot;R$&quot;\ * &quot;-&quot;??_);_(@_)"/>
    <numFmt numFmtId="166" formatCode="_(* #,##0.00_);_(* \(#,##0.00\);_(* &quot;-&quot;??_);_(@_)"/>
    <numFmt numFmtId="167" formatCode="0.00_);[Red]\(0.00\)"/>
    <numFmt numFmtId="168" formatCode="d/mm/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 tint="0.34998626667073579"/>
      <name val="Arial Rounded MT Bold"/>
      <family val="2"/>
    </font>
    <font>
      <b/>
      <sz val="12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sz val="10"/>
      <color theme="5"/>
      <name val="Arial"/>
      <family val="2"/>
    </font>
    <font>
      <sz val="11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FF0000"/>
      <name val="Arial Rounded MT Bold"/>
      <family val="2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4"/>
      <color theme="7"/>
      <name val="Arial Rounded MT Bold"/>
      <family val="2"/>
    </font>
    <font>
      <b/>
      <sz val="12"/>
      <color theme="7"/>
      <name val="Calibri"/>
      <family val="2"/>
      <scheme val="minor"/>
    </font>
    <font>
      <b/>
      <sz val="24"/>
      <color rgb="FF00B050"/>
      <name val="Arial Rounded MT Bold"/>
      <family val="2"/>
    </font>
    <font>
      <b/>
      <sz val="11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4"/>
      <color theme="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14"/>
      <color theme="6"/>
      <name val="Calibri"/>
      <family val="2"/>
      <scheme val="minor"/>
    </font>
    <font>
      <b/>
      <i/>
      <sz val="12"/>
      <color theme="6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26" fillId="0" borderId="0" xfId="0" applyFont="1"/>
    <xf numFmtId="0" fontId="0" fillId="5" borderId="0" xfId="0" applyFill="1"/>
    <xf numFmtId="0" fontId="0" fillId="0" borderId="33" xfId="0" applyBorder="1"/>
    <xf numFmtId="0" fontId="0" fillId="21" borderId="33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28" fillId="2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0" fillId="0" borderId="33" xfId="0" applyFont="1" applyBorder="1" applyAlignment="1">
      <alignment horizontal="center" vertical="center" wrapText="1"/>
    </xf>
    <xf numFmtId="164" fontId="31" fillId="0" borderId="33" xfId="1" applyFont="1" applyBorder="1" applyAlignment="1">
      <alignment horizontal="center" vertical="center"/>
    </xf>
    <xf numFmtId="1" fontId="31" fillId="0" borderId="33" xfId="1" applyNumberFormat="1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9" fontId="30" fillId="0" borderId="33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24" fillId="21" borderId="33" xfId="0" applyFont="1" applyFill="1" applyBorder="1" applyAlignment="1">
      <alignment horizontal="center"/>
    </xf>
    <xf numFmtId="0" fontId="24" fillId="0" borderId="0" xfId="0" applyFont="1"/>
    <xf numFmtId="0" fontId="29" fillId="6" borderId="33" xfId="0" applyFont="1" applyFill="1" applyBorder="1" applyAlignment="1">
      <alignment horizontal="center" vertical="center"/>
    </xf>
    <xf numFmtId="0" fontId="29" fillId="6" borderId="33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left" vertical="center"/>
    </xf>
    <xf numFmtId="9" fontId="36" fillId="4" borderId="0" xfId="2" applyFont="1" applyFill="1" applyAlignment="1">
      <alignment horizontal="center" vertical="center"/>
    </xf>
    <xf numFmtId="164" fontId="36" fillId="4" borderId="0" xfId="1" applyFont="1" applyFill="1" applyAlignment="1">
      <alignment horizontal="center" vertical="center"/>
    </xf>
    <xf numFmtId="164" fontId="25" fillId="0" borderId="0" xfId="1" applyFont="1"/>
    <xf numFmtId="9" fontId="25" fillId="0" borderId="0" xfId="2" applyFont="1" applyAlignment="1">
      <alignment horizontal="center"/>
    </xf>
    <xf numFmtId="164" fontId="36" fillId="4" borderId="0" xfId="1" applyFont="1" applyFill="1" applyAlignment="1">
      <alignment horizontal="center" vertical="center" wrapText="1"/>
    </xf>
    <xf numFmtId="164" fontId="37" fillId="0" borderId="0" xfId="1" applyFont="1"/>
    <xf numFmtId="164" fontId="38" fillId="0" borderId="0" xfId="1" applyFont="1"/>
    <xf numFmtId="14" fontId="6" fillId="0" borderId="0" xfId="0" applyNumberFormat="1" applyFont="1"/>
    <xf numFmtId="0" fontId="39" fillId="0" borderId="34" xfId="0" applyFont="1" applyBorder="1" applyAlignment="1">
      <alignment horizontal="right"/>
    </xf>
    <xf numFmtId="164" fontId="40" fillId="0" borderId="34" xfId="1" applyFont="1" applyBorder="1"/>
    <xf numFmtId="0" fontId="42" fillId="0" borderId="34" xfId="0" applyFont="1" applyBorder="1" applyAlignment="1">
      <alignment horizontal="right"/>
    </xf>
    <xf numFmtId="164" fontId="41" fillId="0" borderId="34" xfId="1" applyFont="1" applyBorder="1"/>
    <xf numFmtId="0" fontId="43" fillId="0" borderId="34" xfId="0" applyFont="1" applyBorder="1" applyAlignment="1">
      <alignment horizontal="right"/>
    </xf>
    <xf numFmtId="164" fontId="44" fillId="0" borderId="34" xfId="1" applyFont="1" applyBorder="1"/>
    <xf numFmtId="49" fontId="0" fillId="0" borderId="0" xfId="0" applyNumberFormat="1"/>
    <xf numFmtId="0" fontId="45" fillId="0" borderId="0" xfId="0" applyFont="1" applyAlignment="1">
      <alignment horizontal="right"/>
    </xf>
    <xf numFmtId="9" fontId="45" fillId="4" borderId="0" xfId="2" applyFont="1" applyFill="1" applyAlignment="1">
      <alignment horizontal="center"/>
    </xf>
    <xf numFmtId="0" fontId="45" fillId="0" borderId="0" xfId="0" applyFont="1" applyAlignment="1">
      <alignment horizontal="left"/>
    </xf>
    <xf numFmtId="0" fontId="0" fillId="0" borderId="33" xfId="0" applyBorder="1" applyAlignment="1">
      <alignment vertical="center" wrapText="1"/>
    </xf>
    <xf numFmtId="0" fontId="34" fillId="0" borderId="33" xfId="0" applyFont="1" applyBorder="1" applyAlignment="1" applyProtection="1">
      <alignment horizontal="center"/>
      <protection locked="0"/>
    </xf>
    <xf numFmtId="0" fontId="0" fillId="0" borderId="33" xfId="0" applyBorder="1" applyAlignment="1" applyProtection="1">
      <protection locked="0"/>
    </xf>
    <xf numFmtId="0" fontId="0" fillId="0" borderId="0" xfId="0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164" fontId="0" fillId="0" borderId="0" xfId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0" fillId="20" borderId="0" xfId="1" applyFont="1" applyFill="1" applyProtection="1">
      <protection locked="0"/>
    </xf>
    <xf numFmtId="0" fontId="0" fillId="20" borderId="0" xfId="0" applyFill="1" applyProtection="1">
      <protection locked="0"/>
    </xf>
    <xf numFmtId="0" fontId="0" fillId="0" borderId="0" xfId="0" applyFill="1" applyProtection="1">
      <protection locked="0"/>
    </xf>
    <xf numFmtId="0" fontId="9" fillId="7" borderId="0" xfId="0" applyFont="1" applyFill="1" applyProtection="1">
      <protection locked="0"/>
    </xf>
    <xf numFmtId="168" fontId="0" fillId="13" borderId="0" xfId="0" applyNumberFormat="1" applyFill="1" applyAlignment="1" applyProtection="1">
      <alignment horizontal="center"/>
      <protection locked="0"/>
    </xf>
    <xf numFmtId="164" fontId="0" fillId="13" borderId="0" xfId="1" applyFont="1" applyFill="1" applyProtection="1">
      <protection locked="0"/>
    </xf>
    <xf numFmtId="0" fontId="0" fillId="13" borderId="0" xfId="0" applyFill="1" applyAlignment="1" applyProtection="1">
      <alignment horizontal="center"/>
      <protection locked="0"/>
    </xf>
    <xf numFmtId="0" fontId="0" fillId="13" borderId="0" xfId="0" applyFill="1" applyProtection="1">
      <protection locked="0"/>
    </xf>
    <xf numFmtId="0" fontId="0" fillId="9" borderId="0" xfId="0" applyFill="1" applyProtection="1">
      <protection locked="0"/>
    </xf>
    <xf numFmtId="168" fontId="5" fillId="9" borderId="0" xfId="0" applyNumberFormat="1" applyFont="1" applyFill="1" applyAlignment="1" applyProtection="1">
      <alignment horizontal="center"/>
    </xf>
    <xf numFmtId="164" fontId="5" fillId="9" borderId="0" xfId="1" applyFont="1" applyFill="1" applyAlignment="1" applyProtection="1">
      <alignment horizontal="center"/>
    </xf>
    <xf numFmtId="0" fontId="5" fillId="9" borderId="0" xfId="0" applyFont="1" applyFill="1" applyAlignment="1" applyProtection="1">
      <alignment horizontal="center"/>
    </xf>
    <xf numFmtId="164" fontId="0" fillId="0" borderId="0" xfId="1" applyFont="1" applyProtection="1"/>
    <xf numFmtId="0" fontId="0" fillId="9" borderId="0" xfId="0" applyFill="1" applyProtection="1"/>
    <xf numFmtId="0" fontId="0" fillId="9" borderId="0" xfId="0" applyFill="1" applyAlignment="1" applyProtection="1">
      <alignment horizontal="center"/>
    </xf>
    <xf numFmtId="164" fontId="46" fillId="0" borderId="0" xfId="1" applyFont="1" applyProtection="1"/>
    <xf numFmtId="165" fontId="2" fillId="0" borderId="0" xfId="1" applyNumberFormat="1" applyFont="1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0" fillId="0" borderId="26" xfId="0" applyBorder="1" applyProtection="1">
      <protection locked="0"/>
    </xf>
    <xf numFmtId="165" fontId="4" fillId="23" borderId="7" xfId="1" applyNumberFormat="1" applyFont="1" applyFill="1" applyBorder="1" applyProtection="1">
      <protection locked="0"/>
    </xf>
    <xf numFmtId="165" fontId="3" fillId="0" borderId="7" xfId="1" applyNumberFormat="1" applyFont="1" applyBorder="1" applyProtection="1">
      <protection locked="0"/>
    </xf>
    <xf numFmtId="165" fontId="4" fillId="0" borderId="8" xfId="1" applyNumberFormat="1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0" fillId="0" borderId="29" xfId="0" applyBorder="1" applyProtection="1">
      <protection locked="0"/>
    </xf>
    <xf numFmtId="165" fontId="0" fillId="0" borderId="18" xfId="1" applyNumberFormat="1" applyFont="1" applyBorder="1" applyProtection="1">
      <protection locked="0"/>
    </xf>
    <xf numFmtId="0" fontId="11" fillId="19" borderId="11" xfId="0" applyFont="1" applyFill="1" applyBorder="1" applyProtection="1">
      <protection locked="0"/>
    </xf>
    <xf numFmtId="0" fontId="0" fillId="0" borderId="27" xfId="0" applyBorder="1" applyProtection="1">
      <protection locked="0"/>
    </xf>
    <xf numFmtId="165" fontId="4" fillId="23" borderId="12" xfId="1" applyNumberFormat="1" applyFont="1" applyFill="1" applyBorder="1" applyProtection="1">
      <protection locked="0"/>
    </xf>
    <xf numFmtId="165" fontId="3" fillId="0" borderId="12" xfId="1" applyNumberFormat="1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1" fillId="19" borderId="14" xfId="0" applyFont="1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8" borderId="23" xfId="0" applyFill="1" applyBorder="1" applyProtection="1">
      <protection locked="0"/>
    </xf>
    <xf numFmtId="0" fontId="9" fillId="12" borderId="2" xfId="0" applyFont="1" applyFill="1" applyBorder="1" applyAlignment="1" applyProtection="1">
      <alignment horizontal="center"/>
      <protection locked="0"/>
    </xf>
    <xf numFmtId="0" fontId="0" fillId="12" borderId="23" xfId="0" applyFill="1" applyBorder="1" applyProtection="1">
      <protection locked="0"/>
    </xf>
    <xf numFmtId="165" fontId="0" fillId="23" borderId="16" xfId="1" applyNumberFormat="1" applyFont="1" applyFill="1" applyBorder="1" applyProtection="1">
      <protection locked="0"/>
    </xf>
    <xf numFmtId="165" fontId="0" fillId="12" borderId="16" xfId="1" applyNumberFormat="1" applyFont="1" applyFill="1" applyBorder="1" applyProtection="1">
      <protection locked="0"/>
    </xf>
    <xf numFmtId="165" fontId="4" fillId="12" borderId="17" xfId="1" applyNumberFormat="1" applyFont="1" applyFill="1" applyBorder="1" applyProtection="1">
      <protection locked="0"/>
    </xf>
    <xf numFmtId="0" fontId="5" fillId="17" borderId="4" xfId="0" applyFont="1" applyFill="1" applyBorder="1" applyProtection="1">
      <protection locked="0"/>
    </xf>
    <xf numFmtId="0" fontId="18" fillId="0" borderId="6" xfId="0" applyFont="1" applyFill="1" applyBorder="1" applyProtection="1">
      <protection locked="0"/>
    </xf>
    <xf numFmtId="10" fontId="0" fillId="0" borderId="29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18" fillId="0" borderId="11" xfId="0" applyFont="1" applyFill="1" applyBorder="1" applyProtection="1">
      <protection locked="0"/>
    </xf>
    <xf numFmtId="10" fontId="0" fillId="0" borderId="27" xfId="2" applyNumberFormat="1" applyFont="1" applyFill="1" applyBorder="1" applyAlignment="1" applyProtection="1">
      <alignment horizontal="center" vertical="center"/>
      <protection locked="0"/>
    </xf>
    <xf numFmtId="0" fontId="18" fillId="0" borderId="14" xfId="0" applyFont="1" applyFill="1" applyBorder="1" applyProtection="1">
      <protection locked="0"/>
    </xf>
    <xf numFmtId="0" fontId="5" fillId="18" borderId="4" xfId="0" applyFont="1" applyFill="1" applyBorder="1" applyProtection="1">
      <protection locked="0"/>
    </xf>
    <xf numFmtId="0" fontId="20" fillId="0" borderId="6" xfId="0" applyFont="1" applyBorder="1" applyProtection="1">
      <protection locked="0"/>
    </xf>
    <xf numFmtId="10" fontId="0" fillId="0" borderId="29" xfId="2" applyNumberFormat="1" applyFont="1" applyBorder="1" applyAlignment="1" applyProtection="1">
      <alignment horizontal="center" vertical="center"/>
      <protection locked="0"/>
    </xf>
    <xf numFmtId="0" fontId="20" fillId="0" borderId="11" xfId="0" applyFont="1" applyBorder="1" applyProtection="1">
      <protection locked="0"/>
    </xf>
    <xf numFmtId="0" fontId="20" fillId="0" borderId="11" xfId="0" applyFont="1" applyFill="1" applyBorder="1" applyProtection="1">
      <protection locked="0"/>
    </xf>
    <xf numFmtId="0" fontId="20" fillId="0" borderId="21" xfId="0" applyFont="1" applyFill="1" applyBorder="1" applyProtection="1">
      <protection locked="0"/>
    </xf>
    <xf numFmtId="10" fontId="0" fillId="0" borderId="28" xfId="2" applyNumberFormat="1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Protection="1">
      <protection locked="0"/>
    </xf>
    <xf numFmtId="0" fontId="15" fillId="0" borderId="6" xfId="0" applyFont="1" applyBorder="1" applyProtection="1">
      <protection locked="0"/>
    </xf>
    <xf numFmtId="165" fontId="3" fillId="0" borderId="12" xfId="1" applyNumberFormat="1" applyFont="1" applyFill="1" applyBorder="1" applyProtection="1">
      <protection locked="0"/>
    </xf>
    <xf numFmtId="165" fontId="4" fillId="0" borderId="8" xfId="1" applyNumberFormat="1" applyFont="1" applyFill="1" applyBorder="1" applyProtection="1">
      <protection locked="0"/>
    </xf>
    <xf numFmtId="0" fontId="15" fillId="0" borderId="11" xfId="0" applyFont="1" applyBorder="1" applyProtection="1">
      <protection locked="0"/>
    </xf>
    <xf numFmtId="0" fontId="15" fillId="0" borderId="11" xfId="0" applyFont="1" applyFill="1" applyBorder="1" applyProtection="1">
      <protection locked="0"/>
    </xf>
    <xf numFmtId="10" fontId="0" fillId="0" borderId="27" xfId="2" applyNumberFormat="1" applyFont="1" applyBorder="1" applyAlignment="1" applyProtection="1">
      <alignment horizontal="center" vertical="center"/>
      <protection locked="0"/>
    </xf>
    <xf numFmtId="0" fontId="15" fillId="0" borderId="21" xfId="0" applyFont="1" applyFill="1" applyBorder="1" applyProtection="1">
      <protection locked="0"/>
    </xf>
    <xf numFmtId="0" fontId="15" fillId="0" borderId="6" xfId="0" applyFont="1" applyFill="1" applyBorder="1" applyProtection="1">
      <protection locked="0"/>
    </xf>
    <xf numFmtId="0" fontId="17" fillId="0" borderId="11" xfId="0" applyFont="1" applyFill="1" applyBorder="1" applyProtection="1">
      <protection locked="0"/>
    </xf>
    <xf numFmtId="10" fontId="2" fillId="0" borderId="27" xfId="2" applyNumberFormat="1" applyFont="1" applyFill="1" applyBorder="1" applyAlignment="1" applyProtection="1">
      <alignment horizontal="center" vertical="center"/>
      <protection locked="0"/>
    </xf>
    <xf numFmtId="165" fontId="4" fillId="23" borderId="15" xfId="1" applyNumberFormat="1" applyFont="1" applyFill="1" applyBorder="1" applyProtection="1">
      <protection locked="0"/>
    </xf>
    <xf numFmtId="165" fontId="3" fillId="0" borderId="15" xfId="1" applyNumberFormat="1" applyFont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9" fillId="12" borderId="11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65" fontId="4" fillId="0" borderId="19" xfId="1" applyNumberFormat="1" applyFont="1" applyFill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67" fontId="7" fillId="0" borderId="0" xfId="0" applyNumberFormat="1" applyFont="1" applyProtection="1">
      <protection locked="0"/>
    </xf>
    <xf numFmtId="167" fontId="7" fillId="0" borderId="0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0" fillId="0" borderId="0" xfId="1" applyNumberFormat="1" applyFont="1" applyBorder="1" applyProtection="1">
      <protection locked="0"/>
    </xf>
    <xf numFmtId="10" fontId="0" fillId="0" borderId="0" xfId="2" applyNumberFormat="1" applyFont="1" applyProtection="1">
      <protection locked="0"/>
    </xf>
    <xf numFmtId="166" fontId="0" fillId="0" borderId="0" xfId="0" applyNumberFormat="1" applyProtection="1">
      <protection locked="0"/>
    </xf>
    <xf numFmtId="166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5" fontId="8" fillId="0" borderId="12" xfId="1" applyNumberFormat="1" applyFont="1" applyBorder="1" applyProtection="1"/>
    <xf numFmtId="165" fontId="7" fillId="0" borderId="11" xfId="1" applyNumberFormat="1" applyFont="1" applyBorder="1" applyProtection="1"/>
    <xf numFmtId="165" fontId="7" fillId="0" borderId="18" xfId="1" applyNumberFormat="1" applyFont="1" applyBorder="1" applyProtection="1"/>
    <xf numFmtId="0" fontId="9" fillId="11" borderId="0" xfId="0" applyFont="1" applyFill="1" applyProtection="1"/>
    <xf numFmtId="0" fontId="0" fillId="21" borderId="33" xfId="0" applyFill="1" applyBorder="1" applyAlignment="1" applyProtection="1">
      <alignment horizontal="center"/>
    </xf>
    <xf numFmtId="0" fontId="5" fillId="17" borderId="2" xfId="0" applyFont="1" applyFill="1" applyBorder="1" applyProtection="1"/>
    <xf numFmtId="164" fontId="0" fillId="0" borderId="33" xfId="1" applyFont="1" applyBorder="1" applyProtection="1"/>
    <xf numFmtId="9" fontId="0" fillId="0" borderId="33" xfId="2" applyFont="1" applyBorder="1" applyAlignment="1" applyProtection="1">
      <alignment horizontal="center"/>
    </xf>
    <xf numFmtId="0" fontId="5" fillId="18" borderId="2" xfId="0" applyFont="1" applyFill="1" applyBorder="1" applyProtection="1"/>
    <xf numFmtId="0" fontId="5" fillId="10" borderId="2" xfId="0" applyFont="1" applyFill="1" applyBorder="1" applyProtection="1"/>
    <xf numFmtId="0" fontId="0" fillId="8" borderId="2" xfId="0" applyFill="1" applyBorder="1" applyProtection="1"/>
    <xf numFmtId="9" fontId="0" fillId="0" borderId="0" xfId="2" applyFont="1" applyBorder="1" applyAlignment="1" applyProtection="1">
      <alignment horizontal="center"/>
    </xf>
    <xf numFmtId="0" fontId="9" fillId="12" borderId="11" xfId="0" applyFont="1" applyFill="1" applyBorder="1" applyProtection="1"/>
    <xf numFmtId="0" fontId="27" fillId="18" borderId="33" xfId="0" applyFont="1" applyFill="1" applyBorder="1" applyProtection="1"/>
    <xf numFmtId="164" fontId="0" fillId="18" borderId="33" xfId="1" applyFont="1" applyFill="1" applyBorder="1" applyAlignment="1" applyProtection="1">
      <alignment horizontal="center"/>
    </xf>
    <xf numFmtId="0" fontId="0" fillId="0" borderId="33" xfId="0" applyBorder="1" applyProtection="1"/>
    <xf numFmtId="0" fontId="27" fillId="0" borderId="33" xfId="0" applyFont="1" applyBorder="1" applyProtection="1"/>
    <xf numFmtId="1" fontId="0" fillId="0" borderId="33" xfId="1" applyNumberFormat="1" applyFont="1" applyBorder="1" applyAlignment="1" applyProtection="1">
      <alignment horizontal="center"/>
    </xf>
    <xf numFmtId="164" fontId="0" fillId="24" borderId="0" xfId="1" applyFont="1" applyFill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3" fillId="0" borderId="0" xfId="0" applyFont="1" applyAlignment="1" applyProtection="1">
      <alignment vertical="center"/>
    </xf>
    <xf numFmtId="165" fontId="5" fillId="2" borderId="1" xfId="1" applyNumberFormat="1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165" fontId="0" fillId="13" borderId="30" xfId="1" applyNumberFormat="1" applyFont="1" applyFill="1" applyBorder="1" applyAlignment="1" applyProtection="1">
      <alignment horizontal="center"/>
    </xf>
    <xf numFmtId="165" fontId="0" fillId="14" borderId="31" xfId="1" applyNumberFormat="1" applyFont="1" applyFill="1" applyBorder="1" applyAlignment="1" applyProtection="1">
      <alignment horizontal="center"/>
    </xf>
    <xf numFmtId="165" fontId="9" fillId="15" borderId="5" xfId="1" applyNumberFormat="1" applyFont="1" applyFill="1" applyBorder="1" applyAlignment="1" applyProtection="1">
      <alignment horizontal="center"/>
    </xf>
    <xf numFmtId="165" fontId="0" fillId="16" borderId="5" xfId="1" applyNumberFormat="1" applyFont="1" applyFill="1" applyBorder="1" applyAlignment="1" applyProtection="1">
      <alignment horizontal="center"/>
    </xf>
    <xf numFmtId="165" fontId="0" fillId="14" borderId="35" xfId="1" applyNumberFormat="1" applyFont="1" applyFill="1" applyBorder="1" applyAlignment="1" applyProtection="1">
      <alignment horizontal="center"/>
    </xf>
    <xf numFmtId="165" fontId="3" fillId="0" borderId="19" xfId="1" applyNumberFormat="1" applyFont="1" applyFill="1" applyBorder="1" applyProtection="1">
      <protection locked="0"/>
    </xf>
    <xf numFmtId="165" fontId="0" fillId="25" borderId="38" xfId="1" applyNumberFormat="1" applyFont="1" applyFill="1" applyBorder="1" applyAlignment="1" applyProtection="1">
      <alignment horizontal="center"/>
    </xf>
    <xf numFmtId="167" fontId="7" fillId="0" borderId="11" xfId="0" applyNumberFormat="1" applyFont="1" applyBorder="1" applyProtection="1"/>
    <xf numFmtId="167" fontId="7" fillId="0" borderId="20" xfId="0" applyNumberFormat="1" applyFont="1" applyBorder="1" applyProtection="1"/>
    <xf numFmtId="165" fontId="3" fillId="0" borderId="19" xfId="1" applyNumberFormat="1" applyFont="1" applyBorder="1" applyProtection="1"/>
    <xf numFmtId="165" fontId="3" fillId="19" borderId="19" xfId="1" applyNumberFormat="1" applyFont="1" applyFill="1" applyBorder="1" applyProtection="1"/>
    <xf numFmtId="165" fontId="3" fillId="8" borderId="36" xfId="1" applyNumberFormat="1" applyFont="1" applyFill="1" applyBorder="1" applyProtection="1"/>
    <xf numFmtId="165" fontId="0" fillId="12" borderId="36" xfId="1" applyNumberFormat="1" applyFont="1" applyFill="1" applyBorder="1" applyProtection="1"/>
    <xf numFmtId="164" fontId="6" fillId="13" borderId="36" xfId="1" applyFont="1" applyFill="1" applyBorder="1" applyAlignment="1" applyProtection="1">
      <alignment horizontal="center"/>
    </xf>
    <xf numFmtId="165" fontId="3" fillId="0" borderId="19" xfId="1" applyNumberFormat="1" applyFont="1" applyFill="1" applyBorder="1" applyProtection="1"/>
    <xf numFmtId="165" fontId="3" fillId="0" borderId="0" xfId="1" applyNumberFormat="1" applyFont="1" applyBorder="1" applyProtection="1"/>
    <xf numFmtId="165" fontId="0" fillId="0" borderId="9" xfId="1" applyNumberFormat="1" applyFont="1" applyBorder="1" applyProtection="1"/>
    <xf numFmtId="165" fontId="0" fillId="0" borderId="10" xfId="1" applyNumberFormat="1" applyFont="1" applyBorder="1" applyProtection="1"/>
    <xf numFmtId="165" fontId="0" fillId="0" borderId="6" xfId="1" applyNumberFormat="1" applyFont="1" applyBorder="1" applyProtection="1"/>
    <xf numFmtId="165" fontId="0" fillId="0" borderId="18" xfId="1" applyNumberFormat="1" applyFont="1" applyBorder="1" applyProtection="1"/>
    <xf numFmtId="165" fontId="0" fillId="19" borderId="11" xfId="1" applyNumberFormat="1" applyFont="1" applyFill="1" applyBorder="1" applyProtection="1"/>
    <xf numFmtId="165" fontId="0" fillId="19" borderId="13" xfId="1" applyNumberFormat="1" applyFont="1" applyFill="1" applyBorder="1" applyProtection="1"/>
    <xf numFmtId="165" fontId="0" fillId="0" borderId="11" xfId="1" applyNumberFormat="1" applyFont="1" applyBorder="1" applyProtection="1"/>
    <xf numFmtId="165" fontId="0" fillId="0" borderId="13" xfId="1" applyNumberFormat="1" applyFont="1" applyBorder="1" applyProtection="1"/>
    <xf numFmtId="165" fontId="0" fillId="8" borderId="2" xfId="1" applyNumberFormat="1" applyFont="1" applyFill="1" applyBorder="1" applyProtection="1"/>
    <xf numFmtId="165" fontId="0" fillId="8" borderId="4" xfId="1" applyNumberFormat="1" applyFont="1" applyFill="1" applyBorder="1" applyProtection="1"/>
    <xf numFmtId="165" fontId="0" fillId="12" borderId="2" xfId="1" applyNumberFormat="1" applyFont="1" applyFill="1" applyBorder="1" applyProtection="1"/>
    <xf numFmtId="165" fontId="0" fillId="12" borderId="4" xfId="1" applyNumberFormat="1" applyFont="1" applyFill="1" applyBorder="1" applyProtection="1"/>
    <xf numFmtId="164" fontId="6" fillId="14" borderId="22" xfId="1" applyFont="1" applyFill="1" applyBorder="1" applyAlignment="1" applyProtection="1">
      <alignment horizontal="center"/>
    </xf>
    <xf numFmtId="164" fontId="6" fillId="14" borderId="17" xfId="1" applyFont="1" applyFill="1" applyBorder="1" applyAlignment="1" applyProtection="1">
      <alignment horizontal="center"/>
    </xf>
    <xf numFmtId="164" fontId="6" fillId="3" borderId="22" xfId="1" applyFont="1" applyFill="1" applyBorder="1" applyAlignment="1" applyProtection="1">
      <alignment horizontal="center"/>
    </xf>
    <xf numFmtId="164" fontId="6" fillId="3" borderId="17" xfId="1" applyFont="1" applyFill="1" applyBorder="1" applyAlignment="1" applyProtection="1">
      <alignment horizontal="center"/>
    </xf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Protection="1">
      <protection locked="0"/>
    </xf>
    <xf numFmtId="0" fontId="47" fillId="9" borderId="0" xfId="0" applyFont="1" applyFill="1" applyAlignment="1" applyProtection="1">
      <alignment horizontal="center"/>
      <protection locked="0"/>
    </xf>
    <xf numFmtId="164" fontId="0" fillId="0" borderId="0" xfId="0" applyNumberFormat="1" applyProtection="1"/>
    <xf numFmtId="164" fontId="0" fillId="13" borderId="0" xfId="0" applyNumberFormat="1" applyFill="1" applyProtection="1"/>
    <xf numFmtId="165" fontId="4" fillId="23" borderId="12" xfId="1" applyNumberFormat="1" applyFont="1" applyFill="1" applyBorder="1" applyProtection="1"/>
    <xf numFmtId="165" fontId="3" fillId="19" borderId="12" xfId="1" applyNumberFormat="1" applyFont="1" applyFill="1" applyBorder="1" applyProtection="1"/>
    <xf numFmtId="165" fontId="4" fillId="19" borderId="8" xfId="1" applyNumberFormat="1" applyFont="1" applyFill="1" applyBorder="1" applyProtection="1"/>
    <xf numFmtId="165" fontId="3" fillId="23" borderId="16" xfId="1" applyNumberFormat="1" applyFont="1" applyFill="1" applyBorder="1" applyProtection="1"/>
    <xf numFmtId="165" fontId="3" fillId="8" borderId="32" xfId="1" applyNumberFormat="1" applyFont="1" applyFill="1" applyBorder="1" applyProtection="1"/>
    <xf numFmtId="165" fontId="4" fillId="8" borderId="4" xfId="1" applyNumberFormat="1" applyFont="1" applyFill="1" applyBorder="1" applyProtection="1"/>
    <xf numFmtId="164" fontId="14" fillId="23" borderId="22" xfId="1" applyFont="1" applyFill="1" applyBorder="1" applyAlignment="1" applyProtection="1">
      <alignment horizontal="center"/>
    </xf>
    <xf numFmtId="164" fontId="6" fillId="13" borderId="22" xfId="1" applyFont="1" applyFill="1" applyBorder="1" applyAlignment="1" applyProtection="1">
      <alignment horizontal="center"/>
    </xf>
    <xf numFmtId="10" fontId="5" fillId="18" borderId="4" xfId="2" applyNumberFormat="1" applyFont="1" applyFill="1" applyBorder="1" applyAlignment="1" applyProtection="1">
      <alignment horizontal="center" vertical="center"/>
    </xf>
    <xf numFmtId="10" fontId="5" fillId="17" borderId="4" xfId="2" applyNumberFormat="1" applyFont="1" applyFill="1" applyBorder="1" applyAlignment="1" applyProtection="1">
      <alignment horizontal="center" vertical="center"/>
    </xf>
    <xf numFmtId="10" fontId="5" fillId="10" borderId="4" xfId="2" applyNumberFormat="1" applyFont="1" applyFill="1" applyBorder="1" applyAlignment="1" applyProtection="1">
      <alignment horizontal="center" vertical="center"/>
    </xf>
    <xf numFmtId="164" fontId="14" fillId="23" borderId="16" xfId="1" applyFont="1" applyFill="1" applyBorder="1" applyAlignment="1" applyProtection="1">
      <alignment horizontal="center"/>
    </xf>
    <xf numFmtId="10" fontId="9" fillId="12" borderId="4" xfId="2" applyNumberFormat="1" applyFont="1" applyFill="1" applyBorder="1" applyProtection="1"/>
    <xf numFmtId="165" fontId="22" fillId="12" borderId="12" xfId="1" applyNumberFormat="1" applyFont="1" applyFill="1" applyBorder="1" applyProtection="1"/>
    <xf numFmtId="0" fontId="0" fillId="0" borderId="0" xfId="0" pivotButton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indent="1"/>
      <protection locked="0"/>
    </xf>
    <xf numFmtId="0" fontId="0" fillId="13" borderId="0" xfId="0" applyFill="1" applyAlignment="1" applyProtection="1">
      <alignment horizontal="center"/>
    </xf>
    <xf numFmtId="0" fontId="25" fillId="23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/>
    </xf>
    <xf numFmtId="0" fontId="33" fillId="0" borderId="0" xfId="0" applyFont="1" applyAlignment="1">
      <alignment horizontal="center" vertical="center"/>
    </xf>
    <xf numFmtId="0" fontId="9" fillId="7" borderId="0" xfId="0" applyFont="1" applyFill="1" applyAlignment="1" applyProtection="1">
      <alignment horizontal="center"/>
    </xf>
    <xf numFmtId="1" fontId="0" fillId="0" borderId="0" xfId="1" applyNumberFormat="1" applyFont="1" applyFill="1" applyBorder="1" applyAlignment="1" applyProtection="1">
      <alignment horizontal="center"/>
    </xf>
    <xf numFmtId="10" fontId="5" fillId="23" borderId="1" xfId="2" applyNumberFormat="1" applyFont="1" applyFill="1" applyBorder="1" applyAlignment="1" applyProtection="1">
      <alignment horizontal="center" vertical="center"/>
    </xf>
    <xf numFmtId="10" fontId="5" fillId="23" borderId="25" xfId="2" applyNumberFormat="1" applyFont="1" applyFill="1" applyBorder="1" applyAlignment="1" applyProtection="1">
      <alignment horizontal="center" vertical="center"/>
    </xf>
    <xf numFmtId="165" fontId="12" fillId="23" borderId="37" xfId="1" applyNumberFormat="1" applyFont="1" applyFill="1" applyBorder="1" applyAlignment="1" applyProtection="1">
      <alignment horizontal="center" vertical="center" wrapText="1"/>
    </xf>
    <xf numFmtId="165" fontId="12" fillId="23" borderId="25" xfId="1" applyNumberFormat="1" applyFont="1" applyFill="1" applyBorder="1" applyAlignment="1" applyProtection="1">
      <alignment horizontal="center" vertical="center" wrapText="1"/>
    </xf>
    <xf numFmtId="165" fontId="0" fillId="0" borderId="2" xfId="1" applyNumberFormat="1" applyFont="1" applyBorder="1" applyAlignment="1" applyProtection="1">
      <alignment horizontal="center"/>
    </xf>
    <xf numFmtId="165" fontId="0" fillId="0" borderId="36" xfId="1" applyNumberFormat="1" applyFont="1" applyBorder="1" applyAlignment="1" applyProtection="1">
      <alignment horizontal="center"/>
    </xf>
    <xf numFmtId="165" fontId="0" fillId="0" borderId="3" xfId="1" applyNumberFormat="1" applyFont="1" applyBorder="1" applyAlignment="1" applyProtection="1">
      <alignment horizontal="center"/>
    </xf>
    <xf numFmtId="165" fontId="9" fillId="11" borderId="36" xfId="1" applyNumberFormat="1" applyFont="1" applyFill="1" applyBorder="1" applyAlignment="1" applyProtection="1">
      <alignment horizontal="center"/>
    </xf>
    <xf numFmtId="165" fontId="9" fillId="11" borderId="3" xfId="1" applyNumberFormat="1" applyFont="1" applyFill="1" applyBorder="1" applyAlignment="1" applyProtection="1">
      <alignment horizontal="center"/>
    </xf>
    <xf numFmtId="165" fontId="9" fillId="11" borderId="2" xfId="1" applyNumberFormat="1" applyFont="1" applyFill="1" applyBorder="1" applyAlignment="1" applyProtection="1">
      <alignment horizontal="center"/>
    </xf>
    <xf numFmtId="165" fontId="0" fillId="0" borderId="2" xfId="1" applyNumberFormat="1" applyFont="1" applyFill="1" applyBorder="1" applyAlignment="1" applyProtection="1">
      <alignment horizontal="center"/>
    </xf>
    <xf numFmtId="165" fontId="0" fillId="0" borderId="36" xfId="1" applyNumberFormat="1" applyFont="1" applyFill="1" applyBorder="1" applyAlignment="1" applyProtection="1">
      <alignment horizontal="center"/>
    </xf>
    <xf numFmtId="165" fontId="0" fillId="0" borderId="3" xfId="1" applyNumberFormat="1" applyFont="1" applyFill="1" applyBorder="1" applyAlignment="1" applyProtection="1">
      <alignment horizontal="center"/>
    </xf>
    <xf numFmtId="0" fontId="28" fillId="22" borderId="0" xfId="0" applyFont="1" applyFill="1" applyAlignment="1">
      <alignment horizontal="center" vertical="center"/>
    </xf>
    <xf numFmtId="0" fontId="28" fillId="22" borderId="19" xfId="0" applyFont="1" applyFill="1" applyBorder="1" applyAlignment="1">
      <alignment horizontal="center" vertical="center"/>
    </xf>
  </cellXfs>
  <cellStyles count="5">
    <cellStyle name="Moeda" xfId="1" builtinId="4"/>
    <cellStyle name="Normal" xfId="0" builtinId="0"/>
    <cellStyle name="Normal 2" xfId="3" xr:uid="{00000000-0005-0000-0000-000002000000}"/>
    <cellStyle name="Porcentagem" xfId="2" builtinId="5"/>
    <cellStyle name="Vírgula 2" xfId="4" xr:uid="{00000000-0005-0000-0000-000004000000}"/>
  </cellStyles>
  <dxfs count="4376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0000FF"/>
      </font>
    </dxf>
    <dxf>
      <fill>
        <patternFill>
          <bgColor theme="7" tint="0.59996337778862885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rgb="FFFF0000"/>
      </font>
    </dxf>
    <dxf>
      <font>
        <color rgb="FF0000FF"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4" formatCode="_-&quot;R$&quot;\ * #,##0.00_-;\-&quot;R$&quot;\ * #,##0.00_-;_-&quot;R$&quot;\ * &quot;-&quot;??_-;_-@_-"/>
    </dxf>
    <dxf>
      <numFmt numFmtId="164" formatCode="_-&quot;R$&quot;\ * #,##0.00_-;\-&quot;R$&quot;\ * #,##0.00_-;_-&quot;R$&quot;\ * &quot;-&quot;??_-;_-@_-"/>
    </dxf>
    <dxf>
      <protection locked="0"/>
    </dxf>
    <dxf>
      <fill>
        <patternFill>
          <bgColor rgb="FF92D050"/>
        </patternFill>
      </fill>
    </dxf>
    <dxf>
      <font>
        <color theme="0"/>
      </font>
      <fill>
        <patternFill>
          <bgColor theme="5"/>
        </patternFill>
      </fill>
    </dxf>
    <dxf>
      <font>
        <b/>
        <i/>
        <color theme="4"/>
      </font>
    </dxf>
    <dxf>
      <font>
        <b/>
        <i/>
        <color rgb="FFC00000"/>
      </font>
    </dxf>
    <dxf>
      <font>
        <b/>
        <i/>
        <color theme="4"/>
      </font>
    </dxf>
    <dxf>
      <font>
        <b/>
        <i/>
        <color rgb="FFC00000"/>
      </font>
    </dxf>
    <dxf>
      <font>
        <b/>
        <i/>
        <color theme="4"/>
      </font>
    </dxf>
    <dxf>
      <font>
        <b/>
        <i/>
        <color rgb="FFC00000"/>
      </font>
    </dxf>
  </dxfs>
  <tableStyles count="0" defaultTableStyle="TableStyleMedium9" defaultPivotStyle="PivotStyleLight16"/>
  <colors>
    <mruColors>
      <color rgb="FF0000FF"/>
      <color rgb="FF00FF99"/>
      <color rgb="FFFFCCFF"/>
      <color rgb="FF0099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Despesas</a:t>
            </a:r>
          </a:p>
        </c:rich>
      </c:tx>
      <c:layout>
        <c:manualLayout>
          <c:xMode val="edge"/>
          <c:yMode val="edge"/>
          <c:x val="0.42767763903315487"/>
          <c:y val="0.9172604322744786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-4.7070301905622842E-2"/>
                  <c:y val="8.93394676704672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0-4180-90E8-5F4AB9CB0E46}"/>
                </c:ext>
              </c:extLst>
            </c:dLbl>
            <c:dLbl>
              <c:idx val="7"/>
              <c:layout>
                <c:manualLayout>
                  <c:x val="-0.15620896334332965"/>
                  <c:y val="3.56764164688023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0-4180-90E8-5F4AB9CB0E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Mensal!$A$159:$A$170</c:f>
              <c:strCache>
                <c:ptCount val="12"/>
                <c:pt idx="0">
                  <c:v>0BRAS DO SENHOR</c:v>
                </c:pt>
                <c:pt idx="1">
                  <c:v>INVESTIMENTOS E RESERVAS</c:v>
                </c:pt>
                <c:pt idx="2">
                  <c:v>MORADIA</c:v>
                </c:pt>
                <c:pt idx="3">
                  <c:v>MANTIMENTOS</c:v>
                </c:pt>
                <c:pt idx="4">
                  <c:v>TRANSPORTE</c:v>
                </c:pt>
                <c:pt idx="5">
                  <c:v>EDUCAÇÃO</c:v>
                </c:pt>
                <c:pt idx="6">
                  <c:v>SAUDE</c:v>
                </c:pt>
                <c:pt idx="7">
                  <c:v>VESTUARIO</c:v>
                </c:pt>
                <c:pt idx="8">
                  <c:v>DESPESAS PESSOAIS</c:v>
                </c:pt>
                <c:pt idx="9">
                  <c:v>LAZER</c:v>
                </c:pt>
                <c:pt idx="10">
                  <c:v>DIVERSOS</c:v>
                </c:pt>
                <c:pt idx="11">
                  <c:v>IMPOSTOS / TAXAS</c:v>
                </c:pt>
              </c:strCache>
            </c:strRef>
          </c:cat>
          <c:val>
            <c:numRef>
              <c:f>Mensal!$B$159:$B$170</c:f>
              <c:numCache>
                <c:formatCode>_-"R$"\ * #,##0.00_-;\-"R$"\ * #,##0.00_-;_-"R$"\ * "-"??_-;_-@_-</c:formatCode>
                <c:ptCount val="12"/>
                <c:pt idx="0">
                  <c:v>680</c:v>
                </c:pt>
                <c:pt idx="1">
                  <c:v>430</c:v>
                </c:pt>
                <c:pt idx="2">
                  <c:v>480</c:v>
                </c:pt>
                <c:pt idx="3">
                  <c:v>1350</c:v>
                </c:pt>
                <c:pt idx="4">
                  <c:v>1075</c:v>
                </c:pt>
                <c:pt idx="5">
                  <c:v>900</c:v>
                </c:pt>
                <c:pt idx="6">
                  <c:v>300</c:v>
                </c:pt>
                <c:pt idx="7">
                  <c:v>0</c:v>
                </c:pt>
                <c:pt idx="8">
                  <c:v>50</c:v>
                </c:pt>
                <c:pt idx="9">
                  <c:v>150</c:v>
                </c:pt>
                <c:pt idx="10">
                  <c:v>0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0-4180-90E8-5F4AB9CB0E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Receitas vs Despesas + Investimentos</a:t>
            </a:r>
          </a:p>
        </c:rich>
      </c:tx>
      <c:layout>
        <c:manualLayout>
          <c:xMode val="edge"/>
          <c:yMode val="edge"/>
          <c:x val="0.14216888777855624"/>
          <c:y val="1.4345488499182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Mensal!$A$171</c:f>
              <c:strCache>
                <c:ptCount val="1"/>
                <c:pt idx="0">
                  <c:v>TOTAL CRÉDITOS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Realizado</c:v>
              </c:pt>
            </c:strLit>
          </c:cat>
          <c:val>
            <c:numRef>
              <c:f>Mensal!$B$171</c:f>
              <c:numCache>
                <c:formatCode>_-"R$"\ * #,##0.00_-;\-"R$"\ * #,##0.00_-;_-"R$"\ * "-"??_-;_-@_-</c:formatCode>
                <c:ptCount val="1"/>
                <c:pt idx="0">
                  <c:v>6807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3-4799-9869-517B86373187}"/>
            </c:ext>
          </c:extLst>
        </c:ser>
        <c:ser>
          <c:idx val="2"/>
          <c:order val="1"/>
          <c:tx>
            <c:strRef>
              <c:f>Mensal!$A$172</c:f>
              <c:strCache>
                <c:ptCount val="1"/>
                <c:pt idx="0">
                  <c:v>TOTAL DESPESAS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3-4799-9869-517B863731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Realizado</c:v>
              </c:pt>
            </c:strLit>
          </c:cat>
          <c:val>
            <c:numRef>
              <c:f>Mensal!$B$172</c:f>
              <c:numCache>
                <c:formatCode>_-"R$"\ * #,##0.00_-;\-"R$"\ * #,##0.00_-;_-"R$"\ * "-"??_-;_-@_-</c:formatCode>
                <c:ptCount val="1"/>
                <c:pt idx="0">
                  <c:v>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03-4799-9869-517B86373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740888"/>
        <c:axId val="565743840"/>
      </c:barChart>
      <c:catAx>
        <c:axId val="56574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743840"/>
        <c:crosses val="autoZero"/>
        <c:auto val="1"/>
        <c:lblAlgn val="ctr"/>
        <c:lblOffset val="100"/>
        <c:noMultiLvlLbl val="0"/>
      </c:catAx>
      <c:valAx>
        <c:axId val="565743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\ * #,##0.00_-;\-&quot;R$&quot;\ * #,##0.00_-;_-&quot;R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740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Mensal!$B$188</c:f>
              <c:strCache>
                <c:ptCount val="1"/>
                <c:pt idx="0">
                  <c:v>SUPERMERCADO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6F76-43B5-B9C6-6DD591F007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Janeiro</c:v>
              </c:pt>
              <c:pt idx="1">
                <c:v>Fevereiro</c:v>
              </c:pt>
              <c:pt idx="2">
                <c:v>Março</c:v>
              </c:pt>
              <c:pt idx="3">
                <c:v>Abril</c:v>
              </c:pt>
              <c:pt idx="4">
                <c:v>Maio</c:v>
              </c:pt>
              <c:pt idx="5">
                <c:v>Junho</c:v>
              </c:pt>
              <c:pt idx="6">
                <c:v>Julho</c:v>
              </c:pt>
              <c:pt idx="7">
                <c:v>Agosto</c:v>
              </c:pt>
              <c:pt idx="8">
                <c:v>Setembro</c:v>
              </c:pt>
              <c:pt idx="9">
                <c:v>Outubro</c:v>
              </c:pt>
              <c:pt idx="10">
                <c:v>Novembro</c:v>
              </c:pt>
              <c:pt idx="11">
                <c:v>Dezembro</c:v>
              </c:pt>
              <c:pt idx="12">
                <c:v>Média</c:v>
              </c:pt>
            </c:strLit>
          </c:cat>
          <c:val>
            <c:numRef>
              <c:f>Mensal!$B$189:$B$201</c:f>
              <c:numCache>
                <c:formatCode>_-"R$"\ * #,##0.00_-;\-"R$"\ * #,##0.00_-;_-"R$"\ * "-"??_-;_-@_-</c:formatCode>
                <c:ptCount val="13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1800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76-43B5-B9C6-6DD591F00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61088"/>
        <c:axId val="161962624"/>
      </c:barChart>
      <c:catAx>
        <c:axId val="16196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161962624"/>
        <c:crosses val="autoZero"/>
        <c:auto val="1"/>
        <c:lblAlgn val="ctr"/>
        <c:lblOffset val="100"/>
        <c:noMultiLvlLbl val="0"/>
      </c:catAx>
      <c:valAx>
        <c:axId val="161962624"/>
        <c:scaling>
          <c:orientation val="minMax"/>
          <c:max val="2000"/>
          <c:min val="0"/>
        </c:scaling>
        <c:delete val="0"/>
        <c:axPos val="l"/>
        <c:majorGridlines/>
        <c:numFmt formatCode="_-&quot;R$&quot;\ * #,##0.00_-;\-&quot;R$&quot;\ * #,##0.00_-;_-&quot;R$&quot;\ * &quot;-&quot;??_-;_-@_-" sourceLinked="1"/>
        <c:majorTickMark val="out"/>
        <c:minorTickMark val="none"/>
        <c:tickLblPos val="nextTo"/>
        <c:crossAx val="161961088"/>
        <c:crosses val="autoZero"/>
        <c:crossBetween val="between"/>
      </c:valAx>
      <c:spPr>
        <a:gradFill flip="none" rotWithShape="1">
          <a:gsLst>
            <a:gs pos="43000">
              <a:srgbClr val="1F497D">
                <a:lumMod val="60000"/>
                <a:lumOff val="40000"/>
              </a:srgbClr>
            </a:gs>
            <a:gs pos="25000">
              <a:srgbClr val="21D6E0"/>
            </a:gs>
            <a:gs pos="75000">
              <a:srgbClr val="0087E6"/>
            </a:gs>
            <a:gs pos="100000">
              <a:srgbClr val="005CBF"/>
            </a:gs>
          </a:gsLst>
          <a:lin ang="5400000" scaled="0"/>
          <a:tileRect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14</xdr:row>
      <xdr:rowOff>74085</xdr:rowOff>
    </xdr:from>
    <xdr:to>
      <xdr:col>9</xdr:col>
      <xdr:colOff>486833</xdr:colOff>
      <xdr:row>34</xdr:row>
      <xdr:rowOff>127001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800325-F79A-49B9-A311-AF1A3E8B9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571499</xdr:colOff>
      <xdr:row>14</xdr:row>
      <xdr:rowOff>74085</xdr:rowOff>
    </xdr:from>
    <xdr:to>
      <xdr:col>14</xdr:col>
      <xdr:colOff>486833</xdr:colOff>
      <xdr:row>34</xdr:row>
      <xdr:rowOff>127001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D1EA76-A869-4931-9A56-E0E1F5FB6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38</xdr:row>
      <xdr:rowOff>0</xdr:rowOff>
    </xdr:from>
    <xdr:to>
      <xdr:col>14</xdr:col>
      <xdr:colOff>455084</xdr:colOff>
      <xdr:row>59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84DCA0B-0C32-4A84-BC1B-B306B0DD6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994833</xdr:colOff>
      <xdr:row>0</xdr:row>
      <xdr:rowOff>116417</xdr:rowOff>
    </xdr:from>
    <xdr:to>
      <xdr:col>2</xdr:col>
      <xdr:colOff>2042583</xdr:colOff>
      <xdr:row>2</xdr:row>
      <xdr:rowOff>222250</xdr:rowOff>
    </xdr:to>
    <xdr:sp macro="" textlink="">
      <xdr:nvSpPr>
        <xdr:cNvPr id="7" name="Texto Explicativo: Linha Dobrada 6">
          <a:extLst>
            <a:ext uri="{FF2B5EF4-FFF2-40B4-BE49-F238E27FC236}">
              <a16:creationId xmlns:a16="http://schemas.microsoft.com/office/drawing/2014/main" id="{72D0F217-4B56-4FC4-AE09-A31D31CFAE57}"/>
            </a:ext>
          </a:extLst>
        </xdr:cNvPr>
        <xdr:cNvSpPr/>
      </xdr:nvSpPr>
      <xdr:spPr>
        <a:xfrm>
          <a:off x="3365500" y="116417"/>
          <a:ext cx="1047750" cy="497416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0500"/>
            <a:gd name="adj6" fmla="val -89091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Saldo de hoje da sua conta</a:t>
          </a:r>
        </a:p>
      </xdr:txBody>
    </xdr:sp>
    <xdr:clientData/>
  </xdr:twoCellAnchor>
  <xdr:twoCellAnchor>
    <xdr:from>
      <xdr:col>3</xdr:col>
      <xdr:colOff>518583</xdr:colOff>
      <xdr:row>1</xdr:row>
      <xdr:rowOff>42334</xdr:rowOff>
    </xdr:from>
    <xdr:to>
      <xdr:col>4</xdr:col>
      <xdr:colOff>1365249</xdr:colOff>
      <xdr:row>4</xdr:row>
      <xdr:rowOff>95250</xdr:rowOff>
    </xdr:to>
    <xdr:sp macro="" textlink="">
      <xdr:nvSpPr>
        <xdr:cNvPr id="8" name="Texto Explicativo: Linha Dobrada 7">
          <a:extLst>
            <a:ext uri="{FF2B5EF4-FFF2-40B4-BE49-F238E27FC236}">
              <a16:creationId xmlns:a16="http://schemas.microsoft.com/office/drawing/2014/main" id="{4504C77D-3F2A-4442-ADE2-BE7DB92CD70E}"/>
            </a:ext>
          </a:extLst>
        </xdr:cNvPr>
        <xdr:cNvSpPr/>
      </xdr:nvSpPr>
      <xdr:spPr>
        <a:xfrm>
          <a:off x="5217583" y="243417"/>
          <a:ext cx="1460499" cy="687916"/>
        </a:xfrm>
        <a:prstGeom prst="borderCallout2">
          <a:avLst>
            <a:gd name="adj1" fmla="val 48079"/>
            <a:gd name="adj2" fmla="val -6159"/>
            <a:gd name="adj3" fmla="val 48079"/>
            <a:gd name="adj4" fmla="val -16667"/>
            <a:gd name="adj5" fmla="val 135819"/>
            <a:gd name="adj6" fmla="val -191682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Receitas,</a:t>
          </a:r>
          <a:r>
            <a:rPr lang="pt-BR" sz="1100" baseline="0"/>
            <a:t> </a:t>
          </a:r>
          <a:r>
            <a:rPr lang="pt-BR" sz="1100"/>
            <a:t>Despesas e Investimentos do</a:t>
          </a:r>
          <a:r>
            <a:rPr lang="pt-BR" sz="1100" baseline="0"/>
            <a:t> mês selecionado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984250</xdr:colOff>
      <xdr:row>2</xdr:row>
      <xdr:rowOff>21169</xdr:rowOff>
    </xdr:from>
    <xdr:to>
      <xdr:col>6</xdr:col>
      <xdr:colOff>222250</xdr:colOff>
      <xdr:row>4</xdr:row>
      <xdr:rowOff>137585</xdr:rowOff>
    </xdr:to>
    <xdr:sp macro="" textlink="">
      <xdr:nvSpPr>
        <xdr:cNvPr id="2" name="Texto Explicativo: Linha Dobrada 1">
          <a:extLst>
            <a:ext uri="{FF2B5EF4-FFF2-40B4-BE49-F238E27FC236}">
              <a16:creationId xmlns:a16="http://schemas.microsoft.com/office/drawing/2014/main" id="{D68BDC37-03FF-42CF-8342-B769EBE02A51}"/>
            </a:ext>
          </a:extLst>
        </xdr:cNvPr>
        <xdr:cNvSpPr/>
      </xdr:nvSpPr>
      <xdr:spPr>
        <a:xfrm>
          <a:off x="8773583" y="402169"/>
          <a:ext cx="1047750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8862"/>
            <a:gd name="adj6" fmla="val -10525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Saldo inicial (ver fórmula)</a:t>
          </a:r>
        </a:p>
      </xdr:txBody>
    </xdr:sp>
    <xdr:clientData/>
  </xdr:twoCellAnchor>
  <xdr:twoCellAnchor>
    <xdr:from>
      <xdr:col>0</xdr:col>
      <xdr:colOff>613832</xdr:colOff>
      <xdr:row>6</xdr:row>
      <xdr:rowOff>42336</xdr:rowOff>
    </xdr:from>
    <xdr:to>
      <xdr:col>1</xdr:col>
      <xdr:colOff>412749</xdr:colOff>
      <xdr:row>8</xdr:row>
      <xdr:rowOff>158752</xdr:rowOff>
    </xdr:to>
    <xdr:sp macro="" textlink="">
      <xdr:nvSpPr>
        <xdr:cNvPr id="3" name="Texto Explicativo: Linha Dobrada 2">
          <a:extLst>
            <a:ext uri="{FF2B5EF4-FFF2-40B4-BE49-F238E27FC236}">
              <a16:creationId xmlns:a16="http://schemas.microsoft.com/office/drawing/2014/main" id="{31B8638A-96B1-4533-8E92-06123B34DF11}"/>
            </a:ext>
          </a:extLst>
        </xdr:cNvPr>
        <xdr:cNvSpPr/>
      </xdr:nvSpPr>
      <xdr:spPr>
        <a:xfrm>
          <a:off x="613832" y="1185336"/>
          <a:ext cx="1047750" cy="497416"/>
        </a:xfrm>
        <a:prstGeom prst="borderCallout2">
          <a:avLst>
            <a:gd name="adj1" fmla="val 27261"/>
            <a:gd name="adj2" fmla="val -2272"/>
            <a:gd name="adj3" fmla="val 23006"/>
            <a:gd name="adj4" fmla="val -19697"/>
            <a:gd name="adj5" fmla="val -28011"/>
            <a:gd name="adj6" fmla="val -33536"/>
          </a:avLst>
        </a:prstGeom>
        <a:gradFill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</a:gra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Data do lançamento</a:t>
          </a:r>
        </a:p>
      </xdr:txBody>
    </xdr:sp>
    <xdr:clientData/>
  </xdr:twoCellAnchor>
  <xdr:twoCellAnchor>
    <xdr:from>
      <xdr:col>2</xdr:col>
      <xdr:colOff>888998</xdr:colOff>
      <xdr:row>2</xdr:row>
      <xdr:rowOff>74085</xdr:rowOff>
    </xdr:from>
    <xdr:to>
      <xdr:col>2</xdr:col>
      <xdr:colOff>2603499</xdr:colOff>
      <xdr:row>5</xdr:row>
      <xdr:rowOff>1</xdr:rowOff>
    </xdr:to>
    <xdr:sp macro="" textlink="">
      <xdr:nvSpPr>
        <xdr:cNvPr id="4" name="Texto Explicativo: Linha Dobrada 3">
          <a:extLst>
            <a:ext uri="{FF2B5EF4-FFF2-40B4-BE49-F238E27FC236}">
              <a16:creationId xmlns:a16="http://schemas.microsoft.com/office/drawing/2014/main" id="{0DA1EEB5-628B-4B0D-A656-DDC689EF0BF4}"/>
            </a:ext>
          </a:extLst>
        </xdr:cNvPr>
        <xdr:cNvSpPr/>
      </xdr:nvSpPr>
      <xdr:spPr>
        <a:xfrm>
          <a:off x="3354915" y="455085"/>
          <a:ext cx="1714501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15245"/>
            <a:gd name="adj6" fmla="val -80562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Valor (Entradas positivo e Saídas negativo)</a:t>
          </a:r>
        </a:p>
      </xdr:txBody>
    </xdr:sp>
    <xdr:clientData/>
  </xdr:twoCellAnchor>
  <xdr:twoCellAnchor>
    <xdr:from>
      <xdr:col>2</xdr:col>
      <xdr:colOff>1259415</xdr:colOff>
      <xdr:row>8</xdr:row>
      <xdr:rowOff>21168</xdr:rowOff>
    </xdr:from>
    <xdr:to>
      <xdr:col>2</xdr:col>
      <xdr:colOff>2973916</xdr:colOff>
      <xdr:row>10</xdr:row>
      <xdr:rowOff>137584</xdr:rowOff>
    </xdr:to>
    <xdr:sp macro="" textlink="">
      <xdr:nvSpPr>
        <xdr:cNvPr id="5" name="Texto Explicativo: Linha Dobrada 4">
          <a:extLst>
            <a:ext uri="{FF2B5EF4-FFF2-40B4-BE49-F238E27FC236}">
              <a16:creationId xmlns:a16="http://schemas.microsoft.com/office/drawing/2014/main" id="{F5CD6652-1F9A-4F96-B82A-0706607E5239}"/>
            </a:ext>
          </a:extLst>
        </xdr:cNvPr>
        <xdr:cNvSpPr/>
      </xdr:nvSpPr>
      <xdr:spPr>
        <a:xfrm>
          <a:off x="3725332" y="1545168"/>
          <a:ext cx="1714501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21628"/>
            <a:gd name="adj6" fmla="val -4352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Descrição do lançamento</a:t>
          </a:r>
        </a:p>
      </xdr:txBody>
    </xdr:sp>
    <xdr:clientData/>
  </xdr:twoCellAnchor>
  <xdr:twoCellAnchor>
    <xdr:from>
      <xdr:col>2</xdr:col>
      <xdr:colOff>1079500</xdr:colOff>
      <xdr:row>11</xdr:row>
      <xdr:rowOff>148168</xdr:rowOff>
    </xdr:from>
    <xdr:to>
      <xdr:col>2</xdr:col>
      <xdr:colOff>2645834</xdr:colOff>
      <xdr:row>14</xdr:row>
      <xdr:rowOff>74084</xdr:rowOff>
    </xdr:to>
    <xdr:sp macro="" textlink="">
      <xdr:nvSpPr>
        <xdr:cNvPr id="6" name="Texto Explicativo: Linha Dobrada 5">
          <a:extLst>
            <a:ext uri="{FF2B5EF4-FFF2-40B4-BE49-F238E27FC236}">
              <a16:creationId xmlns:a16="http://schemas.microsoft.com/office/drawing/2014/main" id="{9022A84C-0DB5-40CD-AEDE-FF954089B68C}"/>
            </a:ext>
          </a:extLst>
        </xdr:cNvPr>
        <xdr:cNvSpPr/>
      </xdr:nvSpPr>
      <xdr:spPr>
        <a:xfrm flipH="1">
          <a:off x="3545417" y="2243668"/>
          <a:ext cx="1566334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21628"/>
            <a:gd name="adj6" fmla="val -4352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Status</a:t>
          </a:r>
        </a:p>
        <a:p>
          <a:pPr algn="ctr"/>
          <a:r>
            <a:rPr lang="pt-BR" sz="1100"/>
            <a:t>PAGO, RECEBIDO, etc</a:t>
          </a:r>
        </a:p>
      </xdr:txBody>
    </xdr:sp>
    <xdr:clientData/>
  </xdr:twoCellAnchor>
  <xdr:twoCellAnchor>
    <xdr:from>
      <xdr:col>5</xdr:col>
      <xdr:colOff>719667</xdr:colOff>
      <xdr:row>17</xdr:row>
      <xdr:rowOff>21169</xdr:rowOff>
    </xdr:from>
    <xdr:to>
      <xdr:col>6</xdr:col>
      <xdr:colOff>116417</xdr:colOff>
      <xdr:row>19</xdr:row>
      <xdr:rowOff>137585</xdr:rowOff>
    </xdr:to>
    <xdr:sp macro="" textlink="">
      <xdr:nvSpPr>
        <xdr:cNvPr id="7" name="Texto Explicativo: Linha Dobrada 6">
          <a:extLst>
            <a:ext uri="{FF2B5EF4-FFF2-40B4-BE49-F238E27FC236}">
              <a16:creationId xmlns:a16="http://schemas.microsoft.com/office/drawing/2014/main" id="{A376B5C9-56E7-425F-89D7-39AE92553B81}"/>
            </a:ext>
          </a:extLst>
        </xdr:cNvPr>
        <xdr:cNvSpPr/>
      </xdr:nvSpPr>
      <xdr:spPr>
        <a:xfrm>
          <a:off x="8509000" y="3259669"/>
          <a:ext cx="1206500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6734"/>
            <a:gd name="adj6" fmla="val -8507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Saldo do dia da</a:t>
          </a:r>
          <a:r>
            <a:rPr lang="pt-BR" sz="1100" baseline="0"/>
            <a:t> linha (Ex. 10/01)</a:t>
          </a:r>
          <a:endParaRPr lang="pt-BR" sz="1100"/>
        </a:p>
      </xdr:txBody>
    </xdr:sp>
    <xdr:clientData/>
  </xdr:twoCellAnchor>
  <xdr:twoCellAnchor>
    <xdr:from>
      <xdr:col>8</xdr:col>
      <xdr:colOff>190500</xdr:colOff>
      <xdr:row>14</xdr:row>
      <xdr:rowOff>21169</xdr:rowOff>
    </xdr:from>
    <xdr:to>
      <xdr:col>10</xdr:col>
      <xdr:colOff>232833</xdr:colOff>
      <xdr:row>17</xdr:row>
      <xdr:rowOff>105833</xdr:rowOff>
    </xdr:to>
    <xdr:sp macro="" textlink="">
      <xdr:nvSpPr>
        <xdr:cNvPr id="8" name="Texto Explicativo: Linha Dobrada 7">
          <a:extLst>
            <a:ext uri="{FF2B5EF4-FFF2-40B4-BE49-F238E27FC236}">
              <a16:creationId xmlns:a16="http://schemas.microsoft.com/office/drawing/2014/main" id="{76B95551-4892-4038-ABEC-8D5C04A3E8DB}"/>
            </a:ext>
          </a:extLst>
        </xdr:cNvPr>
        <xdr:cNvSpPr/>
      </xdr:nvSpPr>
      <xdr:spPr>
        <a:xfrm>
          <a:off x="11218333" y="2688169"/>
          <a:ext cx="1502833" cy="656164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6734"/>
            <a:gd name="adj6" fmla="val -7310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Coluna Mês</a:t>
          </a:r>
          <a:r>
            <a:rPr lang="pt-BR" sz="1100" baseline="0"/>
            <a:t> com preenchimento automático</a:t>
          </a:r>
          <a:endParaRPr lang="pt-BR" sz="1100"/>
        </a:p>
      </xdr:txBody>
    </xdr:sp>
    <xdr:clientData/>
  </xdr:twoCellAnchor>
  <xdr:twoCellAnchor>
    <xdr:from>
      <xdr:col>5</xdr:col>
      <xdr:colOff>963084</xdr:colOff>
      <xdr:row>28</xdr:row>
      <xdr:rowOff>42335</xdr:rowOff>
    </xdr:from>
    <xdr:to>
      <xdr:col>6</xdr:col>
      <xdr:colOff>359834</xdr:colOff>
      <xdr:row>30</xdr:row>
      <xdr:rowOff>158751</xdr:rowOff>
    </xdr:to>
    <xdr:sp macro="" textlink="">
      <xdr:nvSpPr>
        <xdr:cNvPr id="9" name="Texto Explicativo: Linha Dobrada 8">
          <a:extLst>
            <a:ext uri="{FF2B5EF4-FFF2-40B4-BE49-F238E27FC236}">
              <a16:creationId xmlns:a16="http://schemas.microsoft.com/office/drawing/2014/main" id="{4006C862-58AC-4ED5-92D9-B2CE8E6287CF}"/>
            </a:ext>
          </a:extLst>
        </xdr:cNvPr>
        <xdr:cNvSpPr/>
      </xdr:nvSpPr>
      <xdr:spPr>
        <a:xfrm>
          <a:off x="8752417" y="5376335"/>
          <a:ext cx="1206500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6734"/>
            <a:gd name="adj6" fmla="val -8507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Exemplo saldo negativo</a:t>
          </a:r>
        </a:p>
      </xdr:txBody>
    </xdr:sp>
    <xdr:clientData/>
  </xdr:twoCellAnchor>
  <xdr:twoCellAnchor>
    <xdr:from>
      <xdr:col>2</xdr:col>
      <xdr:colOff>2614083</xdr:colOff>
      <xdr:row>21</xdr:row>
      <xdr:rowOff>74085</xdr:rowOff>
    </xdr:from>
    <xdr:to>
      <xdr:col>3</xdr:col>
      <xdr:colOff>941917</xdr:colOff>
      <xdr:row>24</xdr:row>
      <xdr:rowOff>148167</xdr:rowOff>
    </xdr:to>
    <xdr:sp macro="" textlink="">
      <xdr:nvSpPr>
        <xdr:cNvPr id="10" name="Texto Explicativo: Linha Dobrada 9">
          <a:extLst>
            <a:ext uri="{FF2B5EF4-FFF2-40B4-BE49-F238E27FC236}">
              <a16:creationId xmlns:a16="http://schemas.microsoft.com/office/drawing/2014/main" id="{2182981B-8204-4C94-9D0F-E162DC0FE6C4}"/>
            </a:ext>
          </a:extLst>
        </xdr:cNvPr>
        <xdr:cNvSpPr/>
      </xdr:nvSpPr>
      <xdr:spPr>
        <a:xfrm>
          <a:off x="5080000" y="4074585"/>
          <a:ext cx="1428750" cy="645582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3455"/>
            <a:gd name="adj6" fmla="val -69521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Exemplo lançamento despesas em Cartão de Crédito</a:t>
          </a:r>
        </a:p>
      </xdr:txBody>
    </xdr:sp>
    <xdr:clientData/>
  </xdr:twoCellAnchor>
  <xdr:twoCellAnchor>
    <xdr:from>
      <xdr:col>2</xdr:col>
      <xdr:colOff>2762250</xdr:colOff>
      <xdr:row>53</xdr:row>
      <xdr:rowOff>21169</xdr:rowOff>
    </xdr:from>
    <xdr:to>
      <xdr:col>3</xdr:col>
      <xdr:colOff>867834</xdr:colOff>
      <xdr:row>55</xdr:row>
      <xdr:rowOff>137585</xdr:rowOff>
    </xdr:to>
    <xdr:sp macro="" textlink="">
      <xdr:nvSpPr>
        <xdr:cNvPr id="11" name="Texto Explicativo: Linha Dobrada 10">
          <a:extLst>
            <a:ext uri="{FF2B5EF4-FFF2-40B4-BE49-F238E27FC236}">
              <a16:creationId xmlns:a16="http://schemas.microsoft.com/office/drawing/2014/main" id="{F62A0A6A-145C-4B17-A8DD-C83841FE4AD5}"/>
            </a:ext>
          </a:extLst>
        </xdr:cNvPr>
        <xdr:cNvSpPr/>
      </xdr:nvSpPr>
      <xdr:spPr>
        <a:xfrm>
          <a:off x="5228167" y="10117669"/>
          <a:ext cx="1206500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125883"/>
            <a:gd name="adj6" fmla="val -71919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Fechamento mês</a:t>
          </a:r>
        </a:p>
      </xdr:txBody>
    </xdr:sp>
    <xdr:clientData/>
  </xdr:twoCellAnchor>
  <xdr:twoCellAnchor>
    <xdr:from>
      <xdr:col>5</xdr:col>
      <xdr:colOff>825500</xdr:colOff>
      <xdr:row>50</xdr:row>
      <xdr:rowOff>179919</xdr:rowOff>
    </xdr:from>
    <xdr:to>
      <xdr:col>6</xdr:col>
      <xdr:colOff>222250</xdr:colOff>
      <xdr:row>53</xdr:row>
      <xdr:rowOff>105835</xdr:rowOff>
    </xdr:to>
    <xdr:sp macro="" textlink="">
      <xdr:nvSpPr>
        <xdr:cNvPr id="12" name="Texto Explicativo: Linha Dobrada 11">
          <a:extLst>
            <a:ext uri="{FF2B5EF4-FFF2-40B4-BE49-F238E27FC236}">
              <a16:creationId xmlns:a16="http://schemas.microsoft.com/office/drawing/2014/main" id="{7A5495FE-9F4A-48E6-8593-5366F64C35D9}"/>
            </a:ext>
          </a:extLst>
        </xdr:cNvPr>
        <xdr:cNvSpPr/>
      </xdr:nvSpPr>
      <xdr:spPr>
        <a:xfrm>
          <a:off x="8614833" y="9704919"/>
          <a:ext cx="1206500" cy="497416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42904"/>
            <a:gd name="adj6" fmla="val -75428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Saldo da conta no final</a:t>
          </a:r>
          <a:r>
            <a:rPr lang="pt-BR" sz="1100" baseline="0"/>
            <a:t> do mês</a:t>
          </a:r>
          <a:endParaRPr lang="pt-BR" sz="1100"/>
        </a:p>
      </xdr:txBody>
    </xdr:sp>
    <xdr:clientData/>
  </xdr:twoCellAnchor>
  <xdr:twoCellAnchor>
    <xdr:from>
      <xdr:col>0</xdr:col>
      <xdr:colOff>433916</xdr:colOff>
      <xdr:row>21</xdr:row>
      <xdr:rowOff>31751</xdr:rowOff>
    </xdr:from>
    <xdr:to>
      <xdr:col>1</xdr:col>
      <xdr:colOff>656167</xdr:colOff>
      <xdr:row>26</xdr:row>
      <xdr:rowOff>148167</xdr:rowOff>
    </xdr:to>
    <xdr:sp macro="" textlink="">
      <xdr:nvSpPr>
        <xdr:cNvPr id="13" name="Texto Explicativo: Linha Dobrada 12">
          <a:extLst>
            <a:ext uri="{FF2B5EF4-FFF2-40B4-BE49-F238E27FC236}">
              <a16:creationId xmlns:a16="http://schemas.microsoft.com/office/drawing/2014/main" id="{CE373428-EDE3-49F3-955E-75AB12B667B1}"/>
            </a:ext>
          </a:extLst>
        </xdr:cNvPr>
        <xdr:cNvSpPr/>
      </xdr:nvSpPr>
      <xdr:spPr>
        <a:xfrm>
          <a:off x="433916" y="4032251"/>
          <a:ext cx="1471084" cy="1068916"/>
        </a:xfrm>
        <a:prstGeom prst="borderCallout2">
          <a:avLst>
            <a:gd name="adj1" fmla="val 27261"/>
            <a:gd name="adj2" fmla="val -2272"/>
            <a:gd name="adj3" fmla="val 23006"/>
            <a:gd name="adj4" fmla="val -19697"/>
            <a:gd name="adj5" fmla="val -28011"/>
            <a:gd name="adj6" fmla="val -33536"/>
          </a:avLst>
        </a:prstGeom>
        <a:gradFill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</a:gra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Caso precise, pode inserir</a:t>
          </a:r>
          <a:r>
            <a:rPr lang="pt-BR" sz="1100" baseline="0"/>
            <a:t> novas linhas, mas atualize as fórmulas das colunas "Saldo" e "Mês"</a:t>
          </a:r>
          <a:endParaRPr lang="pt-BR" sz="1100"/>
        </a:p>
      </xdr:txBody>
    </xdr:sp>
    <xdr:clientData/>
  </xdr:twoCellAnchor>
  <xdr:twoCellAnchor>
    <xdr:from>
      <xdr:col>9</xdr:col>
      <xdr:colOff>571500</xdr:colOff>
      <xdr:row>7</xdr:row>
      <xdr:rowOff>74086</xdr:rowOff>
    </xdr:from>
    <xdr:to>
      <xdr:col>12</xdr:col>
      <xdr:colOff>232833</xdr:colOff>
      <xdr:row>10</xdr:row>
      <xdr:rowOff>158750</xdr:rowOff>
    </xdr:to>
    <xdr:sp macro="" textlink="">
      <xdr:nvSpPr>
        <xdr:cNvPr id="14" name="Texto Explicativo: Linha Dobrada 13">
          <a:extLst>
            <a:ext uri="{FF2B5EF4-FFF2-40B4-BE49-F238E27FC236}">
              <a16:creationId xmlns:a16="http://schemas.microsoft.com/office/drawing/2014/main" id="{054EC873-9338-4B2D-96EF-320A619B2D02}"/>
            </a:ext>
          </a:extLst>
        </xdr:cNvPr>
        <xdr:cNvSpPr/>
      </xdr:nvSpPr>
      <xdr:spPr>
        <a:xfrm>
          <a:off x="12446000" y="1407586"/>
          <a:ext cx="1502833" cy="656164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6734"/>
            <a:gd name="adj6" fmla="val -7310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Coluna de apoio a fórmulas, mantenha a forma atualizada</a:t>
          </a:r>
        </a:p>
      </xdr:txBody>
    </xdr:sp>
    <xdr:clientData/>
  </xdr:twoCellAnchor>
  <xdr:twoCellAnchor>
    <xdr:from>
      <xdr:col>8</xdr:col>
      <xdr:colOff>814917</xdr:colOff>
      <xdr:row>3</xdr:row>
      <xdr:rowOff>3</xdr:rowOff>
    </xdr:from>
    <xdr:to>
      <xdr:col>11</xdr:col>
      <xdr:colOff>243416</xdr:colOff>
      <xdr:row>6</xdr:row>
      <xdr:rowOff>84667</xdr:rowOff>
    </xdr:to>
    <xdr:sp macro="" textlink="">
      <xdr:nvSpPr>
        <xdr:cNvPr id="15" name="Texto Explicativo: Linha Dobrada 14">
          <a:extLst>
            <a:ext uri="{FF2B5EF4-FFF2-40B4-BE49-F238E27FC236}">
              <a16:creationId xmlns:a16="http://schemas.microsoft.com/office/drawing/2014/main" id="{316471DC-BBCE-4BB3-9560-E90F28652441}"/>
            </a:ext>
          </a:extLst>
        </xdr:cNvPr>
        <xdr:cNvSpPr/>
      </xdr:nvSpPr>
      <xdr:spPr>
        <a:xfrm>
          <a:off x="11842750" y="571503"/>
          <a:ext cx="1502833" cy="656164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6734"/>
            <a:gd name="adj6" fmla="val -73105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Coluna de apoio a fórmulas, mantenha a forma atualizada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1449916</xdr:colOff>
      <xdr:row>6</xdr:row>
      <xdr:rowOff>190498</xdr:rowOff>
    </xdr:from>
    <xdr:to>
      <xdr:col>1</xdr:col>
      <xdr:colOff>497416</xdr:colOff>
      <xdr:row>12</xdr:row>
      <xdr:rowOff>158749</xdr:rowOff>
    </xdr:to>
    <xdr:sp macro="" textlink="">
      <xdr:nvSpPr>
        <xdr:cNvPr id="3" name="Texto Explicativo: Linha Dobrada 2">
          <a:extLst>
            <a:ext uri="{FF2B5EF4-FFF2-40B4-BE49-F238E27FC236}">
              <a16:creationId xmlns:a16="http://schemas.microsoft.com/office/drawing/2014/main" id="{1A59DA8B-63B3-40BC-AF72-048E7B08C0FA}"/>
            </a:ext>
          </a:extLst>
        </xdr:cNvPr>
        <xdr:cNvSpPr/>
      </xdr:nvSpPr>
      <xdr:spPr>
        <a:xfrm flipH="1">
          <a:off x="1449916" y="1587498"/>
          <a:ext cx="1481667" cy="539751"/>
        </a:xfrm>
        <a:prstGeom prst="borderCallout2">
          <a:avLst>
            <a:gd name="adj1" fmla="val 27261"/>
            <a:gd name="adj2" fmla="val -2272"/>
            <a:gd name="adj3" fmla="val 27261"/>
            <a:gd name="adj4" fmla="val -25758"/>
            <a:gd name="adj5" fmla="val -57714"/>
            <a:gd name="adj6" fmla="val -55791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Coluna de</a:t>
          </a:r>
          <a:r>
            <a:rPr lang="pt-BR" sz="1100" baseline="0"/>
            <a:t> simulação de orçamento mensal</a:t>
          </a:r>
          <a:endParaRPr lang="pt-BR" sz="1100"/>
        </a:p>
      </xdr:txBody>
    </xdr:sp>
    <xdr:clientData/>
  </xdr:twoCellAnchor>
  <xdr:twoCellAnchor>
    <xdr:from>
      <xdr:col>3</xdr:col>
      <xdr:colOff>910166</xdr:colOff>
      <xdr:row>0</xdr:row>
      <xdr:rowOff>21168</xdr:rowOff>
    </xdr:from>
    <xdr:to>
      <xdr:col>4</xdr:col>
      <xdr:colOff>952499</xdr:colOff>
      <xdr:row>2</xdr:row>
      <xdr:rowOff>42333</xdr:rowOff>
    </xdr:to>
    <xdr:sp macro="" textlink="">
      <xdr:nvSpPr>
        <xdr:cNvPr id="4" name="Texto Explicativo: Linha Dobrada 3">
          <a:extLst>
            <a:ext uri="{FF2B5EF4-FFF2-40B4-BE49-F238E27FC236}">
              <a16:creationId xmlns:a16="http://schemas.microsoft.com/office/drawing/2014/main" id="{5A80EA04-C758-4081-BA56-EF165AD94C26}"/>
            </a:ext>
          </a:extLst>
        </xdr:cNvPr>
        <xdr:cNvSpPr/>
      </xdr:nvSpPr>
      <xdr:spPr>
        <a:xfrm>
          <a:off x="5228166" y="21168"/>
          <a:ext cx="1047750" cy="613832"/>
        </a:xfrm>
        <a:prstGeom prst="borderCallout2">
          <a:avLst>
            <a:gd name="adj1" fmla="val 27261"/>
            <a:gd name="adj2" fmla="val -2272"/>
            <a:gd name="adj3" fmla="val 31516"/>
            <a:gd name="adj4" fmla="val -28789"/>
            <a:gd name="adj5" fmla="val 134974"/>
            <a:gd name="adj6" fmla="val -4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Coluna</a:t>
          </a:r>
          <a:r>
            <a:rPr lang="pt-BR" sz="1100" baseline="0"/>
            <a:t> do orçamento Planejado</a:t>
          </a:r>
          <a:endParaRPr lang="pt-BR" sz="1100"/>
        </a:p>
      </xdr:txBody>
    </xdr:sp>
    <xdr:clientData/>
  </xdr:twoCellAnchor>
  <xdr:twoCellAnchor>
    <xdr:from>
      <xdr:col>5</xdr:col>
      <xdr:colOff>169333</xdr:colOff>
      <xdr:row>0</xdr:row>
      <xdr:rowOff>63501</xdr:rowOff>
    </xdr:from>
    <xdr:to>
      <xdr:col>6</xdr:col>
      <xdr:colOff>211666</xdr:colOff>
      <xdr:row>2</xdr:row>
      <xdr:rowOff>84666</xdr:rowOff>
    </xdr:to>
    <xdr:sp macro="" textlink="">
      <xdr:nvSpPr>
        <xdr:cNvPr id="5" name="Texto Explicativo: Linha Dobrada 4">
          <a:extLst>
            <a:ext uri="{FF2B5EF4-FFF2-40B4-BE49-F238E27FC236}">
              <a16:creationId xmlns:a16="http://schemas.microsoft.com/office/drawing/2014/main" id="{474A2DBF-6351-4668-94D5-3221F5AA58C0}"/>
            </a:ext>
          </a:extLst>
        </xdr:cNvPr>
        <xdr:cNvSpPr/>
      </xdr:nvSpPr>
      <xdr:spPr>
        <a:xfrm>
          <a:off x="6561666" y="63501"/>
          <a:ext cx="1047750" cy="613832"/>
        </a:xfrm>
        <a:prstGeom prst="borderCallout2">
          <a:avLst>
            <a:gd name="adj1" fmla="val 27261"/>
            <a:gd name="adj2" fmla="val -2272"/>
            <a:gd name="adj3" fmla="val 31516"/>
            <a:gd name="adj4" fmla="val -28789"/>
            <a:gd name="adj5" fmla="val 134974"/>
            <a:gd name="adj6" fmla="val -4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Coluna</a:t>
          </a:r>
          <a:r>
            <a:rPr lang="pt-BR" sz="1100" baseline="0"/>
            <a:t> do orçamento Realizado</a:t>
          </a:r>
          <a:endParaRPr lang="pt-BR" sz="1100"/>
        </a:p>
      </xdr:txBody>
    </xdr:sp>
    <xdr:clientData/>
  </xdr:twoCellAnchor>
  <xdr:twoCellAnchor>
    <xdr:from>
      <xdr:col>5</xdr:col>
      <xdr:colOff>359832</xdr:colOff>
      <xdr:row>24</xdr:row>
      <xdr:rowOff>21167</xdr:rowOff>
    </xdr:from>
    <xdr:to>
      <xdr:col>6</xdr:col>
      <xdr:colOff>814916</xdr:colOff>
      <xdr:row>30</xdr:row>
      <xdr:rowOff>52916</xdr:rowOff>
    </xdr:to>
    <xdr:sp macro="" textlink="">
      <xdr:nvSpPr>
        <xdr:cNvPr id="6" name="Texto Explicativo: Linha Dobrada 5">
          <a:extLst>
            <a:ext uri="{FF2B5EF4-FFF2-40B4-BE49-F238E27FC236}">
              <a16:creationId xmlns:a16="http://schemas.microsoft.com/office/drawing/2014/main" id="{A4C0FDDA-6A33-43D3-8EF1-AD0C6CEA9D15}"/>
            </a:ext>
          </a:extLst>
        </xdr:cNvPr>
        <xdr:cNvSpPr/>
      </xdr:nvSpPr>
      <xdr:spPr>
        <a:xfrm>
          <a:off x="6752165" y="3757084"/>
          <a:ext cx="1460501" cy="613832"/>
        </a:xfrm>
        <a:prstGeom prst="borderCallout2">
          <a:avLst>
            <a:gd name="adj1" fmla="val 27261"/>
            <a:gd name="adj2" fmla="val -2272"/>
            <a:gd name="adj3" fmla="val 28068"/>
            <a:gd name="adj4" fmla="val -30809"/>
            <a:gd name="adj5" fmla="val -44337"/>
            <a:gd name="adj6" fmla="val -67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VERDE indica que está abaixo do previsto</a:t>
          </a:r>
        </a:p>
      </xdr:txBody>
    </xdr:sp>
    <xdr:clientData/>
  </xdr:twoCellAnchor>
  <xdr:twoCellAnchor>
    <xdr:from>
      <xdr:col>9</xdr:col>
      <xdr:colOff>359831</xdr:colOff>
      <xdr:row>42</xdr:row>
      <xdr:rowOff>179918</xdr:rowOff>
    </xdr:from>
    <xdr:to>
      <xdr:col>10</xdr:col>
      <xdr:colOff>814916</xdr:colOff>
      <xdr:row>46</xdr:row>
      <xdr:rowOff>31750</xdr:rowOff>
    </xdr:to>
    <xdr:sp macro="" textlink="">
      <xdr:nvSpPr>
        <xdr:cNvPr id="7" name="Texto Explicativo: Linha Dobrada 6">
          <a:extLst>
            <a:ext uri="{FF2B5EF4-FFF2-40B4-BE49-F238E27FC236}">
              <a16:creationId xmlns:a16="http://schemas.microsoft.com/office/drawing/2014/main" id="{1884BBEF-BC48-4428-99C9-B012848C05A9}"/>
            </a:ext>
          </a:extLst>
        </xdr:cNvPr>
        <xdr:cNvSpPr/>
      </xdr:nvSpPr>
      <xdr:spPr>
        <a:xfrm>
          <a:off x="10900831" y="6265335"/>
          <a:ext cx="1460502" cy="613832"/>
        </a:xfrm>
        <a:prstGeom prst="borderCallout2">
          <a:avLst>
            <a:gd name="adj1" fmla="val 27261"/>
            <a:gd name="adj2" fmla="val -2272"/>
            <a:gd name="adj3" fmla="val 28068"/>
            <a:gd name="adj4" fmla="val -30809"/>
            <a:gd name="adj5" fmla="val -44337"/>
            <a:gd name="adj6" fmla="val -67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VERMELHO indica que está acima do previsto</a:t>
          </a:r>
        </a:p>
      </xdr:txBody>
    </xdr:sp>
    <xdr:clientData/>
  </xdr:twoCellAnchor>
  <xdr:twoCellAnchor>
    <xdr:from>
      <xdr:col>6</xdr:col>
      <xdr:colOff>264583</xdr:colOff>
      <xdr:row>147</xdr:row>
      <xdr:rowOff>21166</xdr:rowOff>
    </xdr:from>
    <xdr:to>
      <xdr:col>7</xdr:col>
      <xdr:colOff>994833</xdr:colOff>
      <xdr:row>150</xdr:row>
      <xdr:rowOff>63498</xdr:rowOff>
    </xdr:to>
    <xdr:sp macro="" textlink="">
      <xdr:nvSpPr>
        <xdr:cNvPr id="8" name="Texto Explicativo: Linha Dobrada 7">
          <a:extLst>
            <a:ext uri="{FF2B5EF4-FFF2-40B4-BE49-F238E27FC236}">
              <a16:creationId xmlns:a16="http://schemas.microsoft.com/office/drawing/2014/main" id="{4DEB6B72-4682-4F5C-AC4B-ADBE04CBFB0D}"/>
            </a:ext>
          </a:extLst>
        </xdr:cNvPr>
        <xdr:cNvSpPr/>
      </xdr:nvSpPr>
      <xdr:spPr>
        <a:xfrm>
          <a:off x="6656916" y="20722166"/>
          <a:ext cx="1735667" cy="613832"/>
        </a:xfrm>
        <a:prstGeom prst="borderCallout2">
          <a:avLst>
            <a:gd name="adj1" fmla="val 27261"/>
            <a:gd name="adj2" fmla="val -2272"/>
            <a:gd name="adj3" fmla="val 28068"/>
            <a:gd name="adj4" fmla="val -30809"/>
            <a:gd name="adj5" fmla="val -44337"/>
            <a:gd name="adj6" fmla="val -67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VERMELHO indica que o orçamento mensal está acima do previsto</a:t>
          </a:r>
        </a:p>
      </xdr:txBody>
    </xdr:sp>
    <xdr:clientData/>
  </xdr:twoCellAnchor>
  <xdr:twoCellAnchor>
    <xdr:from>
      <xdr:col>9</xdr:col>
      <xdr:colOff>910166</xdr:colOff>
      <xdr:row>147</xdr:row>
      <xdr:rowOff>10583</xdr:rowOff>
    </xdr:from>
    <xdr:to>
      <xdr:col>12</xdr:col>
      <xdr:colOff>571500</xdr:colOff>
      <xdr:row>150</xdr:row>
      <xdr:rowOff>52915</xdr:rowOff>
    </xdr:to>
    <xdr:sp macro="" textlink="">
      <xdr:nvSpPr>
        <xdr:cNvPr id="9" name="Texto Explicativo: Linha Dobrada 8">
          <a:extLst>
            <a:ext uri="{FF2B5EF4-FFF2-40B4-BE49-F238E27FC236}">
              <a16:creationId xmlns:a16="http://schemas.microsoft.com/office/drawing/2014/main" id="{0362250B-8888-4E6D-A831-A24287429FE0}"/>
            </a:ext>
          </a:extLst>
        </xdr:cNvPr>
        <xdr:cNvSpPr/>
      </xdr:nvSpPr>
      <xdr:spPr>
        <a:xfrm>
          <a:off x="9376833" y="20711583"/>
          <a:ext cx="1735667" cy="613832"/>
        </a:xfrm>
        <a:prstGeom prst="borderCallout2">
          <a:avLst>
            <a:gd name="adj1" fmla="val 27261"/>
            <a:gd name="adj2" fmla="val -2272"/>
            <a:gd name="adj3" fmla="val 28068"/>
            <a:gd name="adj4" fmla="val -30809"/>
            <a:gd name="adj5" fmla="val -44337"/>
            <a:gd name="adj6" fmla="val -67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VERDE indica que o orçamento mensal está abaixo do previsto</a:t>
          </a:r>
        </a:p>
      </xdr:txBody>
    </xdr:sp>
    <xdr:clientData/>
  </xdr:twoCellAnchor>
  <xdr:twoCellAnchor>
    <xdr:from>
      <xdr:col>6</xdr:col>
      <xdr:colOff>328083</xdr:colOff>
      <xdr:row>0</xdr:row>
      <xdr:rowOff>42334</xdr:rowOff>
    </xdr:from>
    <xdr:to>
      <xdr:col>7</xdr:col>
      <xdr:colOff>370416</xdr:colOff>
      <xdr:row>2</xdr:row>
      <xdr:rowOff>63499</xdr:rowOff>
    </xdr:to>
    <xdr:sp macro="" textlink="">
      <xdr:nvSpPr>
        <xdr:cNvPr id="10" name="Texto Explicativo: Linha Dobrada 9">
          <a:extLst>
            <a:ext uri="{FF2B5EF4-FFF2-40B4-BE49-F238E27FC236}">
              <a16:creationId xmlns:a16="http://schemas.microsoft.com/office/drawing/2014/main" id="{7366AC74-98E3-4723-8137-27959062A37F}"/>
            </a:ext>
          </a:extLst>
        </xdr:cNvPr>
        <xdr:cNvSpPr/>
      </xdr:nvSpPr>
      <xdr:spPr>
        <a:xfrm>
          <a:off x="7725833" y="42334"/>
          <a:ext cx="1047750" cy="613832"/>
        </a:xfrm>
        <a:prstGeom prst="borderCallout2">
          <a:avLst>
            <a:gd name="adj1" fmla="val 27261"/>
            <a:gd name="adj2" fmla="val -2272"/>
            <a:gd name="adj3" fmla="val 31516"/>
            <a:gd name="adj4" fmla="val -28789"/>
            <a:gd name="adj5" fmla="val 134974"/>
            <a:gd name="adj6" fmla="val -4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Variação positiva ou negativa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339725</xdr:colOff>
      <xdr:row>0</xdr:row>
      <xdr:rowOff>63500</xdr:rowOff>
    </xdr:from>
    <xdr:to>
      <xdr:col>6</xdr:col>
      <xdr:colOff>1031875</xdr:colOff>
      <xdr:row>2</xdr:row>
      <xdr:rowOff>139700</xdr:rowOff>
    </xdr:to>
    <xdr:sp macro="" textlink="">
      <xdr:nvSpPr>
        <xdr:cNvPr id="2" name="Texto Explicativo 1 1">
          <a:extLst>
            <a:ext uri="{FF2B5EF4-FFF2-40B4-BE49-F238E27FC236}">
              <a16:creationId xmlns:a16="http://schemas.microsoft.com/office/drawing/2014/main" id="{E4BE12DA-23E4-4EE0-8A1D-F25182C2EF68}"/>
            </a:ext>
          </a:extLst>
        </xdr:cNvPr>
        <xdr:cNvSpPr/>
      </xdr:nvSpPr>
      <xdr:spPr>
        <a:xfrm>
          <a:off x="7750175" y="63500"/>
          <a:ext cx="1892300" cy="457200"/>
        </a:xfrm>
        <a:prstGeom prst="borderCallout1">
          <a:avLst>
            <a:gd name="adj1" fmla="val 18750"/>
            <a:gd name="adj2" fmla="val -8333"/>
            <a:gd name="adj3" fmla="val 112500"/>
            <a:gd name="adj4" fmla="val -26376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pt-BR" sz="1100"/>
            <a:t>Ativa</a:t>
          </a:r>
          <a:r>
            <a:rPr lang="pt-BR" sz="1100" baseline="0"/>
            <a:t> significa que a cada mês e dívida aumenta com juros.</a:t>
          </a:r>
          <a:endParaRPr lang="pt-BR" sz="1100"/>
        </a:p>
      </xdr:txBody>
    </xdr:sp>
    <xdr:clientData/>
  </xdr:twoCellAnchor>
  <xdr:twoCellAnchor>
    <xdr:from>
      <xdr:col>2</xdr:col>
      <xdr:colOff>547687</xdr:colOff>
      <xdr:row>4</xdr:row>
      <xdr:rowOff>1119188</xdr:rowOff>
    </xdr:from>
    <xdr:to>
      <xdr:col>3</xdr:col>
      <xdr:colOff>638969</xdr:colOff>
      <xdr:row>5</xdr:row>
      <xdr:rowOff>470958</xdr:rowOff>
    </xdr:to>
    <xdr:sp macro="" textlink="">
      <xdr:nvSpPr>
        <xdr:cNvPr id="3" name="Texto Explicativo: Linha Dobrada 2">
          <a:extLst>
            <a:ext uri="{FF2B5EF4-FFF2-40B4-BE49-F238E27FC236}">
              <a16:creationId xmlns:a16="http://schemas.microsoft.com/office/drawing/2014/main" id="{E86E9292-7AC8-4FBB-887B-F7E6CBACB721}"/>
            </a:ext>
          </a:extLst>
        </xdr:cNvPr>
        <xdr:cNvSpPr/>
      </xdr:nvSpPr>
      <xdr:spPr>
        <a:xfrm>
          <a:off x="5250656" y="2428876"/>
          <a:ext cx="1460501" cy="613832"/>
        </a:xfrm>
        <a:prstGeom prst="borderCallout2">
          <a:avLst>
            <a:gd name="adj1" fmla="val 27261"/>
            <a:gd name="adj2" fmla="val -2272"/>
            <a:gd name="adj3" fmla="val 28068"/>
            <a:gd name="adj4" fmla="val -30809"/>
            <a:gd name="adj5" fmla="val -44337"/>
            <a:gd name="adj6" fmla="val -67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Entenda qual é o real saldo devedor</a:t>
          </a:r>
          <a:r>
            <a:rPr lang="pt-BR" sz="1100" baseline="0"/>
            <a:t> sem o juros e com o juros</a:t>
          </a:r>
          <a:endParaRPr lang="pt-BR" sz="1100"/>
        </a:p>
      </xdr:txBody>
    </xdr:sp>
    <xdr:clientData/>
  </xdr:twoCellAnchor>
  <xdr:twoCellAnchor>
    <xdr:from>
      <xdr:col>6</xdr:col>
      <xdr:colOff>2476500</xdr:colOff>
      <xdr:row>5</xdr:row>
      <xdr:rowOff>83344</xdr:rowOff>
    </xdr:from>
    <xdr:to>
      <xdr:col>6</xdr:col>
      <xdr:colOff>3937001</xdr:colOff>
      <xdr:row>5</xdr:row>
      <xdr:rowOff>697176</xdr:rowOff>
    </xdr:to>
    <xdr:sp macro="" textlink="">
      <xdr:nvSpPr>
        <xdr:cNvPr id="4" name="Texto Explicativo: Linha Dobrada 3">
          <a:extLst>
            <a:ext uri="{FF2B5EF4-FFF2-40B4-BE49-F238E27FC236}">
              <a16:creationId xmlns:a16="http://schemas.microsoft.com/office/drawing/2014/main" id="{31B91F49-425B-41AB-BA74-0EC31E0552FB}"/>
            </a:ext>
          </a:extLst>
        </xdr:cNvPr>
        <xdr:cNvSpPr/>
      </xdr:nvSpPr>
      <xdr:spPr>
        <a:xfrm>
          <a:off x="12144375" y="2655094"/>
          <a:ext cx="1460501" cy="613832"/>
        </a:xfrm>
        <a:prstGeom prst="borderCallout2">
          <a:avLst>
            <a:gd name="adj1" fmla="val 27261"/>
            <a:gd name="adj2" fmla="val -2272"/>
            <a:gd name="adj3" fmla="val 28068"/>
            <a:gd name="adj4" fmla="val -30809"/>
            <a:gd name="adj5" fmla="val -44337"/>
            <a:gd name="adj6" fmla="val -6737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Descreva ações para quitar suas dívidas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971550</xdr:colOff>
      <xdr:row>1</xdr:row>
      <xdr:rowOff>38100</xdr:rowOff>
    </xdr:from>
    <xdr:to>
      <xdr:col>8</xdr:col>
      <xdr:colOff>546101</xdr:colOff>
      <xdr:row>3</xdr:row>
      <xdr:rowOff>32807</xdr:rowOff>
    </xdr:to>
    <xdr:sp macro="" textlink="">
      <xdr:nvSpPr>
        <xdr:cNvPr id="2" name="Texto Explicativo: Linha Dobrada 1">
          <a:extLst>
            <a:ext uri="{FF2B5EF4-FFF2-40B4-BE49-F238E27FC236}">
              <a16:creationId xmlns:a16="http://schemas.microsoft.com/office/drawing/2014/main" id="{7BF2FAC9-2AD1-4847-9A6E-073024D1533B}"/>
            </a:ext>
          </a:extLst>
        </xdr:cNvPr>
        <xdr:cNvSpPr/>
      </xdr:nvSpPr>
      <xdr:spPr>
        <a:xfrm>
          <a:off x="10115550" y="419100"/>
          <a:ext cx="1460501" cy="613832"/>
        </a:xfrm>
        <a:prstGeom prst="borderCallout2">
          <a:avLst>
            <a:gd name="adj1" fmla="val 27261"/>
            <a:gd name="adj2" fmla="val -2272"/>
            <a:gd name="adj3" fmla="val 28068"/>
            <a:gd name="adj4" fmla="val -30809"/>
            <a:gd name="adj5" fmla="val -27268"/>
            <a:gd name="adj6" fmla="val -69983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Mostra quanto</a:t>
          </a:r>
          <a:r>
            <a:rPr lang="pt-BR" sz="1100" baseline="0"/>
            <a:t> devo guardar por mês para atingir as metas</a:t>
          </a:r>
          <a:endParaRPr lang="pt-B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is Ferrara" refreshedDate="44248.481125694445" createdVersion="6" refreshedVersion="6" minRefreshableVersion="3" recordCount="1827" xr:uid="{6AAA2901-3D55-453F-BB22-EF0483E763B2}">
  <cacheSource type="worksheet">
    <worksheetSource ref="A1:H1048576" sheet="Diário"/>
  </cacheSource>
  <cacheFields count="8">
    <cacheField name="Data" numFmtId="168">
      <sharedItems containsNonDate="0" containsDate="1" containsString="0" containsBlank="1" minDate="2021-01-01T00:00:00" maxDate="2021-03-01T00:00:00"/>
    </cacheField>
    <cacheField name="Valor" numFmtId="164">
      <sharedItems containsString="0" containsBlank="1" containsNumber="1" minValue="-1000" maxValue="4000"/>
    </cacheField>
    <cacheField name="Descrição" numFmtId="0">
      <sharedItems containsBlank="1"/>
    </cacheField>
    <cacheField name="Status" numFmtId="0">
      <sharedItems containsBlank="1"/>
    </cacheField>
    <cacheField name="Saldo" numFmtId="0">
      <sharedItems containsString="0" containsBlank="1" containsNumber="1" minValue="-361.90000000000009" maxValue="6263.1"/>
    </cacheField>
    <cacheField name="Classificação" numFmtId="0">
      <sharedItems containsBlank="1" count="24">
        <s v="Salário Esposo"/>
        <s v="Dízimo"/>
        <s v="Restaurantes"/>
        <s v="Combustível"/>
        <s v="Previdência do Esposo"/>
        <s v="Previdência do Esposa"/>
        <s v="Previdência dos filhos"/>
        <s v="Poupança"/>
        <m/>
        <s v="Supermercado"/>
        <s v="Padaria"/>
        <s v="Seguro do Carro"/>
        <s v="Mensalidade Escolar"/>
        <s v="Internet"/>
        <s v="Roupas"/>
        <s v="Presentes"/>
        <s v="Passeios"/>
        <s v="TV a Cabo"/>
        <s v="IPVA"/>
        <s v="Mecânico"/>
        <s v="Farmácia"/>
        <s v="Salário Esposa"/>
        <s v="Conta de Água"/>
        <s v="Conta de Luz"/>
      </sharedItems>
    </cacheField>
    <cacheField name="Mês" numFmtId="0">
      <sharedItems containsBlank="1" count="3">
        <s v="Janeiro"/>
        <s v="Fevereiro"/>
        <m/>
      </sharedItems>
    </cacheField>
    <cacheField name="Tipo" numFmtId="0">
      <sharedItems containsBlank="1" count="3">
        <s v="Receitas"/>
        <s v="Despes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7">
  <r>
    <d v="2021-01-01T00:00:00"/>
    <n v="4000"/>
    <s v="Salário Esposo"/>
    <s v="RECEBIDO"/>
    <n v="4000"/>
    <x v="0"/>
    <x v="0"/>
    <x v="0"/>
  </r>
  <r>
    <d v="2021-01-01T00:00:00"/>
    <n v="-400"/>
    <s v="Dízimo"/>
    <s v="PAGO"/>
    <n v="3600"/>
    <x v="1"/>
    <x v="0"/>
    <x v="1"/>
  </r>
  <r>
    <d v="2021-01-02T00:00:00"/>
    <n v="-50"/>
    <s v="McDonalds"/>
    <s v="PAGO"/>
    <n v="3550"/>
    <x v="2"/>
    <x v="0"/>
    <x v="1"/>
  </r>
  <r>
    <d v="2021-01-02T00:00:00"/>
    <n v="-100"/>
    <s v="Combustível"/>
    <s v="PAGO"/>
    <n v="3450"/>
    <x v="3"/>
    <x v="0"/>
    <x v="1"/>
  </r>
  <r>
    <d v="2021-01-03T00:00:00"/>
    <n v="-130"/>
    <s v="Previdência do Esposo"/>
    <s v="PAGO"/>
    <n v="3320"/>
    <x v="4"/>
    <x v="0"/>
    <x v="1"/>
  </r>
  <r>
    <d v="2021-01-03T00:00:00"/>
    <n v="-150"/>
    <s v="Previdência da Esposa"/>
    <s v="PAGO"/>
    <n v="3170"/>
    <x v="5"/>
    <x v="0"/>
    <x v="1"/>
  </r>
  <r>
    <d v="2021-01-03T00:00:00"/>
    <n v="-100"/>
    <s v="Previdência dos filhos"/>
    <s v="PAGO"/>
    <n v="3070"/>
    <x v="6"/>
    <x v="0"/>
    <x v="1"/>
  </r>
  <r>
    <d v="2021-01-03T00:00:00"/>
    <n v="-50"/>
    <s v="Poupança"/>
    <s v="PAGO"/>
    <n v="3020"/>
    <x v="7"/>
    <x v="0"/>
    <x v="1"/>
  </r>
  <r>
    <m/>
    <m/>
    <m/>
    <m/>
    <n v="3020"/>
    <x v="8"/>
    <x v="0"/>
    <x v="1"/>
  </r>
  <r>
    <d v="2021-01-05T00:00:00"/>
    <n v="-200"/>
    <s v="Supermercado"/>
    <s v="PAGO"/>
    <n v="2820"/>
    <x v="9"/>
    <x v="0"/>
    <x v="1"/>
  </r>
  <r>
    <d v="2021-01-05T00:00:00"/>
    <n v="-50"/>
    <s v="Padaria"/>
    <s v="PAGO"/>
    <n v="2770"/>
    <x v="10"/>
    <x v="0"/>
    <x v="1"/>
  </r>
  <r>
    <d v="2021-01-06T00:00:00"/>
    <n v="-100"/>
    <s v="Seguro do Carro"/>
    <s v="PAGO"/>
    <n v="2670"/>
    <x v="11"/>
    <x v="0"/>
    <x v="1"/>
  </r>
  <r>
    <m/>
    <m/>
    <m/>
    <m/>
    <n v="2670"/>
    <x v="8"/>
    <x v="0"/>
    <x v="1"/>
  </r>
  <r>
    <m/>
    <m/>
    <m/>
    <m/>
    <n v="2670"/>
    <x v="8"/>
    <x v="0"/>
    <x v="1"/>
  </r>
  <r>
    <d v="2021-01-10T00:00:00"/>
    <n v="-800"/>
    <s v="Mensalidade Escolar"/>
    <s v="PAGO"/>
    <n v="1870"/>
    <x v="12"/>
    <x v="0"/>
    <x v="1"/>
  </r>
  <r>
    <d v="2021-01-10T00:00:00"/>
    <n v="-70"/>
    <s v="Internet"/>
    <s v="PAGO"/>
    <n v="1800"/>
    <x v="13"/>
    <x v="0"/>
    <x v="1"/>
  </r>
  <r>
    <m/>
    <m/>
    <m/>
    <m/>
    <n v="1800"/>
    <x v="8"/>
    <x v="0"/>
    <x v="1"/>
  </r>
  <r>
    <d v="2021-01-10T00:00:00"/>
    <n v="-100"/>
    <s v="Cartão de Crédito - Compra na Renner"/>
    <s v="PAGO"/>
    <n v="1700"/>
    <x v="14"/>
    <x v="0"/>
    <x v="1"/>
  </r>
  <r>
    <d v="2021-01-10T00:00:00"/>
    <n v="-70"/>
    <s v="Cartão de Crédito - Compra no Shopping"/>
    <s v="PAGO"/>
    <n v="1630"/>
    <x v="15"/>
    <x v="0"/>
    <x v="1"/>
  </r>
  <r>
    <d v="2021-01-10T00:00:00"/>
    <n v="-120"/>
    <s v="Cartão de Crédito - Passeio no Zoológico"/>
    <s v="PAGO"/>
    <n v="1510"/>
    <x v="16"/>
    <x v="0"/>
    <x v="1"/>
  </r>
  <r>
    <d v="2021-01-10T00:00:00"/>
    <n v="-21.9"/>
    <s v="Cartão de Crédito - Netflix"/>
    <s v="PAGO"/>
    <n v="1488.1"/>
    <x v="17"/>
    <x v="0"/>
    <x v="1"/>
  </r>
  <r>
    <m/>
    <m/>
    <m/>
    <m/>
    <n v="1488.1"/>
    <x v="8"/>
    <x v="0"/>
    <x v="1"/>
  </r>
  <r>
    <d v="2021-01-10T00:00:00"/>
    <n v="-500"/>
    <s v="Parcela 1  - IPVA"/>
    <s v="PAGO"/>
    <n v="988.09999999999991"/>
    <x v="18"/>
    <x v="0"/>
    <x v="1"/>
  </r>
  <r>
    <m/>
    <m/>
    <m/>
    <m/>
    <n v="988.09999999999991"/>
    <x v="8"/>
    <x v="0"/>
    <x v="1"/>
  </r>
  <r>
    <m/>
    <m/>
    <m/>
    <m/>
    <n v="988.09999999999991"/>
    <x v="8"/>
    <x v="0"/>
    <x v="1"/>
  </r>
  <r>
    <d v="2021-01-11T00:00:00"/>
    <n v="-1000"/>
    <s v="IMPREVISTO - CONSERTO DO CARRO"/>
    <s v="PAGO"/>
    <n v="-11.900000000000091"/>
    <x v="19"/>
    <x v="0"/>
    <x v="1"/>
  </r>
  <r>
    <m/>
    <m/>
    <m/>
    <m/>
    <n v="-11.900000000000091"/>
    <x v="8"/>
    <x v="0"/>
    <x v="1"/>
  </r>
  <r>
    <m/>
    <m/>
    <m/>
    <m/>
    <n v="-11.900000000000091"/>
    <x v="8"/>
    <x v="0"/>
    <x v="1"/>
  </r>
  <r>
    <d v="2021-01-11T00:00:00"/>
    <n v="-50"/>
    <s v="Farmácia"/>
    <s v="PREVISTO"/>
    <n v="-61.900000000000091"/>
    <x v="20"/>
    <x v="0"/>
    <x v="1"/>
  </r>
  <r>
    <d v="2021-01-11T00:00:00"/>
    <n v="-100"/>
    <s v="Combustível"/>
    <s v="PREVISTO"/>
    <n v="-161.90000000000009"/>
    <x v="3"/>
    <x v="0"/>
    <x v="1"/>
  </r>
  <r>
    <m/>
    <m/>
    <m/>
    <m/>
    <n v="-161.90000000000009"/>
    <x v="8"/>
    <x v="0"/>
    <x v="1"/>
  </r>
  <r>
    <d v="2021-01-14T00:00:00"/>
    <n v="-200"/>
    <s v="Supermercado"/>
    <s v="PREVISTO"/>
    <n v="-361.90000000000009"/>
    <x v="9"/>
    <x v="0"/>
    <x v="1"/>
  </r>
  <r>
    <d v="2021-01-15T00:00:00"/>
    <n v="2000"/>
    <s v="Adiantantamento do Salário da Esposa"/>
    <s v="AGENDADO"/>
    <n v="1638.1"/>
    <x v="21"/>
    <x v="0"/>
    <x v="0"/>
  </r>
  <r>
    <d v="2021-01-15T00:00:00"/>
    <n v="-200"/>
    <s v="Dízimo"/>
    <s v="PREVISTO"/>
    <n v="1438.1"/>
    <x v="1"/>
    <x v="0"/>
    <x v="1"/>
  </r>
  <r>
    <m/>
    <m/>
    <m/>
    <m/>
    <n v="1438.1"/>
    <x v="8"/>
    <x v="0"/>
    <x v="1"/>
  </r>
  <r>
    <m/>
    <m/>
    <m/>
    <m/>
    <n v="1438.1"/>
    <x v="8"/>
    <x v="0"/>
    <x v="1"/>
  </r>
  <r>
    <m/>
    <m/>
    <m/>
    <m/>
    <n v="1438.1"/>
    <x v="8"/>
    <x v="0"/>
    <x v="1"/>
  </r>
  <r>
    <m/>
    <m/>
    <m/>
    <m/>
    <n v="1438.1"/>
    <x v="8"/>
    <x v="0"/>
    <x v="1"/>
  </r>
  <r>
    <m/>
    <m/>
    <m/>
    <m/>
    <n v="1438.1"/>
    <x v="8"/>
    <x v="0"/>
    <x v="1"/>
  </r>
  <r>
    <d v="2021-01-20T00:00:00"/>
    <n v="-100"/>
    <s v="Conta de Água"/>
    <s v="AGENDADO"/>
    <n v="1338.1"/>
    <x v="22"/>
    <x v="0"/>
    <x v="1"/>
  </r>
  <r>
    <m/>
    <m/>
    <m/>
    <m/>
    <n v="1338.1"/>
    <x v="8"/>
    <x v="0"/>
    <x v="1"/>
  </r>
  <r>
    <m/>
    <m/>
    <m/>
    <m/>
    <n v="1338.1"/>
    <x v="8"/>
    <x v="0"/>
    <x v="1"/>
  </r>
  <r>
    <d v="2021-01-25T00:00:00"/>
    <n v="-200"/>
    <s v="Conta de Luz"/>
    <s v="AGENDADO"/>
    <n v="1138.0999999999999"/>
    <x v="23"/>
    <x v="0"/>
    <x v="1"/>
  </r>
  <r>
    <m/>
    <m/>
    <m/>
    <m/>
    <n v="1138.0999999999999"/>
    <x v="8"/>
    <x v="0"/>
    <x v="1"/>
  </r>
  <r>
    <m/>
    <m/>
    <m/>
    <m/>
    <n v="1138.0999999999999"/>
    <x v="8"/>
    <x v="0"/>
    <x v="1"/>
  </r>
  <r>
    <m/>
    <m/>
    <m/>
    <m/>
    <n v="1138.0999999999999"/>
    <x v="8"/>
    <x v="0"/>
    <x v="1"/>
  </r>
  <r>
    <d v="2021-01-30T00:00:00"/>
    <n v="1250"/>
    <s v="Salário Esposa"/>
    <s v="AGENDADO"/>
    <n v="2388.1"/>
    <x v="21"/>
    <x v="0"/>
    <x v="0"/>
  </r>
  <r>
    <d v="2021-01-30T00:00:00"/>
    <n v="-125"/>
    <s v="Dízimo"/>
    <s v="PREVISTO"/>
    <n v="2263.1"/>
    <x v="1"/>
    <x v="0"/>
    <x v="1"/>
  </r>
  <r>
    <m/>
    <m/>
    <s v="FEVEREIRO"/>
    <m/>
    <n v="2263.1"/>
    <x v="8"/>
    <x v="0"/>
    <x v="1"/>
  </r>
  <r>
    <d v="2021-02-01T00:00:00"/>
    <n v="4000"/>
    <s v="Salário Esposo"/>
    <s v="AGENDADO"/>
    <n v="6263.1"/>
    <x v="0"/>
    <x v="1"/>
    <x v="0"/>
  </r>
  <r>
    <d v="2021-02-01T00:00:00"/>
    <n v="-400"/>
    <s v="Dízimo"/>
    <s v="PREVISTO"/>
    <n v="5863.1"/>
    <x v="1"/>
    <x v="1"/>
    <x v="1"/>
  </r>
  <r>
    <m/>
    <m/>
    <m/>
    <m/>
    <n v="5863.1"/>
    <x v="8"/>
    <x v="0"/>
    <x v="1"/>
  </r>
  <r>
    <m/>
    <m/>
    <m/>
    <m/>
    <n v="5863.1"/>
    <x v="8"/>
    <x v="0"/>
    <x v="1"/>
  </r>
  <r>
    <d v="2021-02-03T00:00:00"/>
    <n v="-130"/>
    <s v="Previdência do Esposo"/>
    <m/>
    <n v="5733.1"/>
    <x v="4"/>
    <x v="1"/>
    <x v="1"/>
  </r>
  <r>
    <d v="2021-02-03T00:00:00"/>
    <n v="-150"/>
    <s v="Previdência da Esposa"/>
    <m/>
    <n v="5583.1"/>
    <x v="5"/>
    <x v="1"/>
    <x v="1"/>
  </r>
  <r>
    <d v="2021-02-03T00:00:00"/>
    <n v="-100"/>
    <s v="Previdência dos filhos"/>
    <m/>
    <n v="5483.1"/>
    <x v="6"/>
    <x v="1"/>
    <x v="1"/>
  </r>
  <r>
    <d v="2021-02-03T00:00:00"/>
    <n v="-50"/>
    <s v="Poupança"/>
    <m/>
    <n v="5433.1"/>
    <x v="7"/>
    <x v="1"/>
    <x v="1"/>
  </r>
  <r>
    <m/>
    <m/>
    <m/>
    <m/>
    <n v="5433.1"/>
    <x v="8"/>
    <x v="0"/>
    <x v="1"/>
  </r>
  <r>
    <m/>
    <m/>
    <m/>
    <m/>
    <n v="5433.1"/>
    <x v="8"/>
    <x v="0"/>
    <x v="1"/>
  </r>
  <r>
    <d v="2021-02-05T00:00:00"/>
    <n v="-200"/>
    <s v="Supermercado"/>
    <m/>
    <n v="5233.1000000000004"/>
    <x v="9"/>
    <x v="1"/>
    <x v="1"/>
  </r>
  <r>
    <d v="2021-02-05T00:00:00"/>
    <n v="-50"/>
    <s v="Padaria"/>
    <m/>
    <n v="5183.1000000000004"/>
    <x v="10"/>
    <x v="1"/>
    <x v="1"/>
  </r>
  <r>
    <d v="2021-02-06T00:00:00"/>
    <n v="-100"/>
    <s v="Seguro do Carro"/>
    <m/>
    <n v="5083.1000000000004"/>
    <x v="11"/>
    <x v="1"/>
    <x v="1"/>
  </r>
  <r>
    <m/>
    <m/>
    <m/>
    <m/>
    <n v="5083.1000000000004"/>
    <x v="8"/>
    <x v="0"/>
    <x v="1"/>
  </r>
  <r>
    <m/>
    <m/>
    <m/>
    <m/>
    <n v="5083.1000000000004"/>
    <x v="8"/>
    <x v="0"/>
    <x v="1"/>
  </r>
  <r>
    <d v="2021-02-10T00:00:00"/>
    <n v="-800"/>
    <s v="Mensalidade Escolar"/>
    <m/>
    <n v="4283.1000000000004"/>
    <x v="12"/>
    <x v="1"/>
    <x v="1"/>
  </r>
  <r>
    <d v="2021-02-10T00:00:00"/>
    <n v="-70"/>
    <s v="Internet"/>
    <m/>
    <n v="4213.1000000000004"/>
    <x v="13"/>
    <x v="1"/>
    <x v="1"/>
  </r>
  <r>
    <m/>
    <m/>
    <m/>
    <m/>
    <n v="4213.1000000000004"/>
    <x v="8"/>
    <x v="0"/>
    <x v="1"/>
  </r>
  <r>
    <m/>
    <m/>
    <m/>
    <m/>
    <n v="4213.1000000000004"/>
    <x v="8"/>
    <x v="0"/>
    <x v="1"/>
  </r>
  <r>
    <d v="2021-02-10T00:00:00"/>
    <n v="-70"/>
    <s v="Cartão de Crédito - Compra no Shopping"/>
    <m/>
    <n v="4143.1000000000004"/>
    <x v="15"/>
    <x v="1"/>
    <x v="1"/>
  </r>
  <r>
    <d v="2021-02-10T00:00:00"/>
    <n v="-120"/>
    <s v="Cartão de Crédito - Passeio no Zoológico"/>
    <m/>
    <n v="4023.1000000000004"/>
    <x v="16"/>
    <x v="1"/>
    <x v="1"/>
  </r>
  <r>
    <d v="2021-02-10T00:00:00"/>
    <n v="-21.9"/>
    <s v="Cartão de Crédito - Netflix"/>
    <m/>
    <n v="4001.2000000000003"/>
    <x v="17"/>
    <x v="1"/>
    <x v="1"/>
  </r>
  <r>
    <m/>
    <m/>
    <m/>
    <m/>
    <n v="4001.2000000000003"/>
    <x v="8"/>
    <x v="0"/>
    <x v="1"/>
  </r>
  <r>
    <d v="2021-02-10T00:00:00"/>
    <n v="-500"/>
    <s v="Parcela 2  - IPVA"/>
    <m/>
    <n v="3501.2000000000003"/>
    <x v="18"/>
    <x v="1"/>
    <x v="1"/>
  </r>
  <r>
    <m/>
    <m/>
    <m/>
    <m/>
    <n v="3501.2000000000003"/>
    <x v="8"/>
    <x v="0"/>
    <x v="1"/>
  </r>
  <r>
    <m/>
    <m/>
    <m/>
    <m/>
    <n v="3501.2000000000003"/>
    <x v="8"/>
    <x v="0"/>
    <x v="1"/>
  </r>
  <r>
    <m/>
    <m/>
    <m/>
    <m/>
    <n v="3501.2000000000003"/>
    <x v="8"/>
    <x v="0"/>
    <x v="1"/>
  </r>
  <r>
    <m/>
    <m/>
    <m/>
    <m/>
    <n v="3501.2000000000003"/>
    <x v="8"/>
    <x v="0"/>
    <x v="1"/>
  </r>
  <r>
    <d v="2021-02-11T00:00:00"/>
    <n v="-50"/>
    <s v="Farmácia"/>
    <m/>
    <n v="3451.2000000000003"/>
    <x v="8"/>
    <x v="1"/>
    <x v="1"/>
  </r>
  <r>
    <d v="2021-02-11T00:00:00"/>
    <n v="-100"/>
    <s v="Combustível"/>
    <m/>
    <n v="3351.2000000000003"/>
    <x v="8"/>
    <x v="1"/>
    <x v="1"/>
  </r>
  <r>
    <m/>
    <m/>
    <m/>
    <m/>
    <n v="3351.2000000000003"/>
    <x v="8"/>
    <x v="0"/>
    <x v="1"/>
  </r>
  <r>
    <d v="2021-02-14T00:00:00"/>
    <n v="-200"/>
    <s v="Supermercado"/>
    <m/>
    <n v="3151.2000000000003"/>
    <x v="8"/>
    <x v="1"/>
    <x v="1"/>
  </r>
  <r>
    <d v="2021-02-15T00:00:00"/>
    <n v="1250"/>
    <s v="Adiantantamento do Salário da Esposa"/>
    <m/>
    <n v="4401.2000000000007"/>
    <x v="8"/>
    <x v="1"/>
    <x v="0"/>
  </r>
  <r>
    <d v="2021-02-15T00:00:00"/>
    <n v="-125"/>
    <s v="Dízimo"/>
    <m/>
    <n v="4276.2000000000007"/>
    <x v="8"/>
    <x v="1"/>
    <x v="1"/>
  </r>
  <r>
    <d v="2021-02-15T00:00:00"/>
    <m/>
    <m/>
    <m/>
    <n v="4276.2000000000007"/>
    <x v="8"/>
    <x v="1"/>
    <x v="1"/>
  </r>
  <r>
    <m/>
    <m/>
    <m/>
    <m/>
    <n v="4276.2000000000007"/>
    <x v="8"/>
    <x v="0"/>
    <x v="1"/>
  </r>
  <r>
    <m/>
    <m/>
    <m/>
    <m/>
    <n v="4276.2000000000007"/>
    <x v="8"/>
    <x v="0"/>
    <x v="1"/>
  </r>
  <r>
    <m/>
    <m/>
    <m/>
    <m/>
    <n v="4276.2000000000007"/>
    <x v="8"/>
    <x v="0"/>
    <x v="1"/>
  </r>
  <r>
    <m/>
    <m/>
    <m/>
    <m/>
    <n v="4276.2000000000007"/>
    <x v="8"/>
    <x v="0"/>
    <x v="1"/>
  </r>
  <r>
    <d v="2021-02-20T00:00:00"/>
    <n v="-100"/>
    <s v="Conta de Água"/>
    <m/>
    <n v="4176.2000000000007"/>
    <x v="8"/>
    <x v="1"/>
    <x v="1"/>
  </r>
  <r>
    <m/>
    <m/>
    <m/>
    <m/>
    <n v="4176.2000000000007"/>
    <x v="8"/>
    <x v="0"/>
    <x v="1"/>
  </r>
  <r>
    <m/>
    <m/>
    <m/>
    <m/>
    <n v="4176.2000000000007"/>
    <x v="8"/>
    <x v="0"/>
    <x v="1"/>
  </r>
  <r>
    <d v="2021-02-25T00:00:00"/>
    <n v="-200"/>
    <s v="Conta de Luz"/>
    <m/>
    <n v="3976.2000000000007"/>
    <x v="8"/>
    <x v="1"/>
    <x v="1"/>
  </r>
  <r>
    <m/>
    <m/>
    <m/>
    <m/>
    <n v="3976.2000000000007"/>
    <x v="8"/>
    <x v="0"/>
    <x v="1"/>
  </r>
  <r>
    <m/>
    <m/>
    <m/>
    <m/>
    <n v="3976.2000000000007"/>
    <x v="8"/>
    <x v="0"/>
    <x v="1"/>
  </r>
  <r>
    <m/>
    <m/>
    <m/>
    <m/>
    <n v="3976.2000000000007"/>
    <x v="8"/>
    <x v="0"/>
    <x v="1"/>
  </r>
  <r>
    <d v="2021-02-28T00:00:00"/>
    <n v="1250"/>
    <s v="Salário Esposa"/>
    <m/>
    <n v="5226.2000000000007"/>
    <x v="8"/>
    <x v="1"/>
    <x v="0"/>
  </r>
  <r>
    <d v="2021-02-28T00:00:00"/>
    <n v="-125"/>
    <s v="Dízimo"/>
    <m/>
    <n v="5101.2000000000007"/>
    <x v="8"/>
    <x v="1"/>
    <x v="1"/>
  </r>
  <r>
    <m/>
    <m/>
    <m/>
    <m/>
    <n v="5101.2000000000007"/>
    <x v="8"/>
    <x v="0"/>
    <x v="1"/>
  </r>
  <r>
    <m/>
    <m/>
    <s v="MARÇO"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n v="5101.2000000000007"/>
    <x v="8"/>
    <x v="0"/>
    <x v="1"/>
  </r>
  <r>
    <m/>
    <m/>
    <m/>
    <m/>
    <m/>
    <x v="8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FBA107-E133-4E8C-A63D-BCB1037F5BBB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6:B43" firstHeaderRow="1" firstDataRow="1" firstDataCol="1" rowPageCount="1" colPageCount="1"/>
  <pivotFields count="8">
    <pivotField showAll="0"/>
    <pivotField dataField="1" showAll="0"/>
    <pivotField showAll="0"/>
    <pivotField showAll="0"/>
    <pivotField showAll="0"/>
    <pivotField axis="axisRow" showAll="0" sortType="ascending">
      <items count="25">
        <item x="3"/>
        <item x="22"/>
        <item x="23"/>
        <item x="1"/>
        <item x="20"/>
        <item x="13"/>
        <item x="18"/>
        <item x="19"/>
        <item x="12"/>
        <item x="10"/>
        <item x="16"/>
        <item x="7"/>
        <item x="15"/>
        <item x="5"/>
        <item x="4"/>
        <item x="6"/>
        <item x="2"/>
        <item x="14"/>
        <item x="21"/>
        <item x="0"/>
        <item x="11"/>
        <item x="9"/>
        <item x="1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">
        <item x="0"/>
        <item x="2"/>
        <item x="1"/>
        <item t="default"/>
      </items>
    </pivotField>
    <pivotField axis="axisRow" showAll="0" sortType="descending">
      <items count="4">
        <item x="2"/>
        <item x="0"/>
        <item x="1"/>
        <item t="default"/>
      </items>
    </pivotField>
  </pivotFields>
  <rowFields count="2">
    <field x="7"/>
    <field x="5"/>
  </rowFields>
  <rowItems count="27">
    <i>
      <x v="1"/>
    </i>
    <i r="1">
      <x v="18"/>
    </i>
    <i r="1">
      <x v="19"/>
    </i>
    <i>
      <x v="2"/>
    </i>
    <i r="1">
      <x v="7"/>
    </i>
    <i r="1">
      <x v="8"/>
    </i>
    <i r="1">
      <x v="3"/>
    </i>
    <i r="1">
      <x v="6"/>
    </i>
    <i r="1">
      <x v="21"/>
    </i>
    <i r="1">
      <x/>
    </i>
    <i r="1">
      <x v="2"/>
    </i>
    <i r="1">
      <x v="13"/>
    </i>
    <i r="1">
      <x v="14"/>
    </i>
    <i r="1">
      <x v="10"/>
    </i>
    <i r="1">
      <x v="15"/>
    </i>
    <i r="1">
      <x v="20"/>
    </i>
    <i r="1">
      <x v="17"/>
    </i>
    <i r="1">
      <x v="1"/>
    </i>
    <i r="1">
      <x v="5"/>
    </i>
    <i r="1">
      <x v="12"/>
    </i>
    <i r="1">
      <x v="16"/>
    </i>
    <i r="1">
      <x v="9"/>
    </i>
    <i r="1">
      <x v="4"/>
    </i>
    <i r="1">
      <x v="11"/>
    </i>
    <i r="1">
      <x v="22"/>
    </i>
    <i r="1">
      <x v="23"/>
    </i>
    <i t="grand">
      <x/>
    </i>
  </rowItems>
  <colItems count="1">
    <i/>
  </colItems>
  <pageFields count="1">
    <pageField fld="6" item="0" hier="-1"/>
  </pageFields>
  <dataFields count="1">
    <dataField name="Soma de Valor" fld="1" baseField="0" baseItem="0" numFmtId="164"/>
  </dataFields>
  <formats count="11">
    <format dxfId="4367">
      <pivotArea dataOnly="0" labelOnly="1" outline="0" fieldPosition="0">
        <references count="1">
          <reference field="6" count="1">
            <x v="0"/>
          </reference>
        </references>
      </pivotArea>
    </format>
    <format dxfId="4366">
      <pivotArea collapsedLevelsAreSubtotals="1" fieldPosition="0">
        <references count="1">
          <reference field="7" count="1">
            <x v="2"/>
          </reference>
        </references>
      </pivotArea>
    </format>
    <format dxfId="4365">
      <pivotArea dataOnly="0" outline="0" axis="axisValues" fieldPosition="0"/>
    </format>
    <format dxfId="4364">
      <pivotArea type="all" dataOnly="0" outline="0" fieldPosition="0"/>
    </format>
    <format dxfId="4363">
      <pivotArea outline="0" collapsedLevelsAreSubtotals="1" fieldPosition="0"/>
    </format>
    <format dxfId="4362">
      <pivotArea field="7" type="button" dataOnly="0" labelOnly="1" outline="0" axis="axisRow" fieldPosition="0"/>
    </format>
    <format dxfId="4361">
      <pivotArea dataOnly="0" labelOnly="1" fieldPosition="0">
        <references count="1">
          <reference field="7" count="2">
            <x v="1"/>
            <x v="2"/>
          </reference>
        </references>
      </pivotArea>
    </format>
    <format dxfId="4360">
      <pivotArea dataOnly="0" labelOnly="1" grandRow="1" outline="0" fieldPosition="0"/>
    </format>
    <format dxfId="4359">
      <pivotArea dataOnly="0" labelOnly="1" fieldPosition="0">
        <references count="2">
          <reference field="5" count="2">
            <x v="18"/>
            <x v="19"/>
          </reference>
          <reference field="7" count="1" selected="0">
            <x v="1"/>
          </reference>
        </references>
      </pivotArea>
    </format>
    <format dxfId="4358">
      <pivotArea dataOnly="0" labelOnly="1" fieldPosition="0">
        <references count="2">
          <reference field="5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  <x v="23"/>
          </reference>
          <reference field="7" count="1" selected="0">
            <x v="2"/>
          </reference>
        </references>
      </pivotArea>
    </format>
    <format dxfId="4357">
      <pivotArea dataOnly="0" labelOnly="1" outline="0" axis="axisValues" fieldPosition="0"/>
    </format>
  </format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Z150"/>
  <sheetViews>
    <sheetView showGridLines="0" tabSelected="1" zoomScale="90" zoomScaleNormal="90" workbookViewId="0">
      <selection activeCell="C11" sqref="C11:C12"/>
    </sheetView>
  </sheetViews>
  <sheetFormatPr defaultRowHeight="15" x14ac:dyDescent="0.25"/>
  <cols>
    <col min="1" max="1" width="24.85546875" bestFit="1" customWidth="1"/>
    <col min="2" max="2" width="15.28515625" style="2" bestFit="1" customWidth="1"/>
    <col min="3" max="3" width="34.85546875" customWidth="1"/>
    <col min="5" max="5" width="38.42578125" customWidth="1"/>
    <col min="15" max="15" width="7.140625" customWidth="1"/>
    <col min="26" max="26" width="21.5703125" customWidth="1"/>
  </cols>
  <sheetData>
    <row r="1" spans="1:26" ht="15.75" x14ac:dyDescent="0.25">
      <c r="A1" s="33">
        <f ca="1">TODAY()</f>
        <v>44267</v>
      </c>
    </row>
    <row r="3" spans="1:26" ht="19.5" thickBot="1" x14ac:dyDescent="0.35">
      <c r="A3" s="34" t="s">
        <v>211</v>
      </c>
      <c r="B3" s="35">
        <f ca="1">Diário!I1</f>
        <v>0</v>
      </c>
    </row>
    <row r="4" spans="1:26" ht="15.75" thickTop="1" x14ac:dyDescent="0.25"/>
    <row r="5" spans="1:26" ht="19.5" thickBot="1" x14ac:dyDescent="0.35">
      <c r="A5" s="34" t="s">
        <v>212</v>
      </c>
      <c r="B5" s="35">
        <f>Mensal!B171</f>
        <v>6807</v>
      </c>
      <c r="G5" s="40"/>
    </row>
    <row r="6" spans="1:26" ht="20.25" thickTop="1" thickBot="1" x14ac:dyDescent="0.35">
      <c r="A6" s="36" t="s">
        <v>213</v>
      </c>
      <c r="B6" s="37">
        <f>-Mensal!B172</f>
        <v>-5435</v>
      </c>
      <c r="C6" s="41" t="str">
        <f>"Em "&amp;E14&amp;" você gastou "</f>
        <v xml:space="preserve">Em Fevereiro você gastou </v>
      </c>
      <c r="D6" s="42">
        <f>IF(-(B6/B5)&gt;100%,-(B6/B5)-100%,100%+(B6/B5))</f>
        <v>0.20155722050830027</v>
      </c>
      <c r="E6" s="43" t="str">
        <f>IF(-B6&lt;B5,"a menos que seus ganhos","a mais que seus ganhos")</f>
        <v>a menos que seus ganhos</v>
      </c>
    </row>
    <row r="7" spans="1:26" ht="20.25" thickTop="1" thickBot="1" x14ac:dyDescent="0.35">
      <c r="A7" s="38" t="s">
        <v>214</v>
      </c>
      <c r="B7" s="39">
        <f>Mensal!B160</f>
        <v>430</v>
      </c>
      <c r="C7" s="41" t="str">
        <f>"Em "&amp;E14&amp;" você economizou "</f>
        <v xml:space="preserve">Em Fevereiro você economizou </v>
      </c>
      <c r="D7" s="42">
        <f>B7/B5</f>
        <v>6.3170265902747172E-2</v>
      </c>
      <c r="E7" s="43" t="s">
        <v>215</v>
      </c>
    </row>
    <row r="8" spans="1:26" ht="15.75" thickTop="1" x14ac:dyDescent="0.25"/>
    <row r="11" spans="1:26" ht="18.75" customHeight="1" x14ac:dyDescent="0.25">
      <c r="A11" s="216" t="s">
        <v>171</v>
      </c>
      <c r="B11" s="216"/>
      <c r="C11" s="218"/>
      <c r="E11" s="216" t="s">
        <v>210</v>
      </c>
      <c r="F11" s="216"/>
      <c r="G11" s="216"/>
      <c r="H11" s="216"/>
      <c r="I11" s="216"/>
      <c r="X11" s="217" t="s">
        <v>193</v>
      </c>
      <c r="Y11" s="217"/>
      <c r="Z11" s="217"/>
    </row>
    <row r="12" spans="1:26" ht="15" customHeight="1" x14ac:dyDescent="0.25">
      <c r="A12" s="216"/>
      <c r="B12" s="216"/>
      <c r="C12" s="218"/>
      <c r="E12" s="216"/>
      <c r="F12" s="216"/>
      <c r="G12" s="216"/>
      <c r="H12" s="216"/>
      <c r="I12" s="216"/>
      <c r="K12" s="216" t="s">
        <v>194</v>
      </c>
      <c r="L12" s="216"/>
      <c r="M12" s="216"/>
      <c r="N12" s="216"/>
      <c r="O12" s="216"/>
      <c r="X12" t="str">
        <f>Mensal!A23</f>
        <v>0BRAS DO SENHOR</v>
      </c>
    </row>
    <row r="13" spans="1:26" ht="15" customHeight="1" x14ac:dyDescent="0.25">
      <c r="K13" s="216"/>
      <c r="L13" s="216"/>
      <c r="M13" s="216"/>
      <c r="N13" s="216"/>
      <c r="O13" s="216"/>
      <c r="X13" t="str">
        <f>Mensal!A24</f>
        <v>DIZIMOS</v>
      </c>
    </row>
    <row r="14" spans="1:26" ht="15" customHeight="1" x14ac:dyDescent="0.25">
      <c r="A14" s="212" t="s">
        <v>117</v>
      </c>
      <c r="B14" s="47" t="s">
        <v>124</v>
      </c>
      <c r="C14" t="s">
        <v>172</v>
      </c>
      <c r="D14" s="16" t="s">
        <v>174</v>
      </c>
      <c r="E14" s="45" t="s">
        <v>125</v>
      </c>
      <c r="F14" s="17" t="s">
        <v>172</v>
      </c>
      <c r="G14" s="17"/>
      <c r="K14" s="216"/>
      <c r="L14" s="216"/>
      <c r="M14" s="216"/>
      <c r="N14" s="216"/>
      <c r="O14" s="216"/>
      <c r="X14" t="str">
        <f>Mensal!A25</f>
        <v>OFERTAS</v>
      </c>
    </row>
    <row r="15" spans="1:26" x14ac:dyDescent="0.25">
      <c r="X15" t="str">
        <f>Mensal!A26</f>
        <v>CONTRIBUIÇÕES</v>
      </c>
    </row>
    <row r="16" spans="1:26" x14ac:dyDescent="0.25">
      <c r="A16" s="212" t="s">
        <v>166</v>
      </c>
      <c r="B16" s="51" t="s">
        <v>169</v>
      </c>
      <c r="C16" s="3" t="s">
        <v>185</v>
      </c>
      <c r="X16" t="str">
        <f>Mensal!A30</f>
        <v>OUTROS (especificar comentarios)</v>
      </c>
    </row>
    <row r="17" spans="1:24" x14ac:dyDescent="0.25">
      <c r="A17" s="213" t="s">
        <v>212</v>
      </c>
      <c r="B17" s="51">
        <v>7250</v>
      </c>
      <c r="X17" t="str">
        <f>Mensal!A31</f>
        <v>INVESTIMENTOS E RESERVAS</v>
      </c>
    </row>
    <row r="18" spans="1:24" x14ac:dyDescent="0.25">
      <c r="A18" s="214" t="s">
        <v>65</v>
      </c>
      <c r="B18" s="51">
        <v>3250</v>
      </c>
      <c r="C18" s="4" t="s">
        <v>186</v>
      </c>
      <c r="X18" t="str">
        <f>Mensal!A32</f>
        <v>PREVIDENCIA DO ESPOSO</v>
      </c>
    </row>
    <row r="19" spans="1:24" x14ac:dyDescent="0.25">
      <c r="A19" s="214" t="s">
        <v>62</v>
      </c>
      <c r="B19" s="51">
        <v>4000</v>
      </c>
      <c r="C19" s="4" t="s">
        <v>187</v>
      </c>
      <c r="X19" t="str">
        <f>Mensal!A33</f>
        <v>PREVIDENCIA DA ESPOSA</v>
      </c>
    </row>
    <row r="20" spans="1:24" x14ac:dyDescent="0.25">
      <c r="A20" s="213" t="s">
        <v>213</v>
      </c>
      <c r="B20" s="51">
        <v>-4986.8999999999996</v>
      </c>
      <c r="C20" s="4" t="s">
        <v>188</v>
      </c>
      <c r="X20" t="str">
        <f>Mensal!A34</f>
        <v>PREVIDENCIA FILHOS</v>
      </c>
    </row>
    <row r="21" spans="1:24" x14ac:dyDescent="0.25">
      <c r="A21" s="214" t="s">
        <v>165</v>
      </c>
      <c r="B21" s="51">
        <v>-1000</v>
      </c>
      <c r="C21" s="4" t="s">
        <v>189</v>
      </c>
      <c r="X21" t="str">
        <f>Mensal!A35</f>
        <v>CDB / FUNDOS DE INVESTIMENTOS</v>
      </c>
    </row>
    <row r="22" spans="1:24" x14ac:dyDescent="0.25">
      <c r="A22" s="214" t="s">
        <v>145</v>
      </c>
      <c r="B22" s="51">
        <v>-800</v>
      </c>
      <c r="X22" t="str">
        <f>Mensal!A36</f>
        <v>POUPANÇA</v>
      </c>
    </row>
    <row r="23" spans="1:24" x14ac:dyDescent="0.25">
      <c r="A23" s="214" t="s">
        <v>136</v>
      </c>
      <c r="B23" s="51">
        <v>-725</v>
      </c>
      <c r="X23" t="str">
        <f>Mensal!A37</f>
        <v>AÇÕES</v>
      </c>
    </row>
    <row r="24" spans="1:24" x14ac:dyDescent="0.25">
      <c r="A24" s="214" t="s">
        <v>163</v>
      </c>
      <c r="B24" s="51">
        <v>-500</v>
      </c>
      <c r="X24" t="str">
        <f>Mensal!A41</f>
        <v>OUTROS (especificar comentarios)</v>
      </c>
    </row>
    <row r="25" spans="1:24" x14ac:dyDescent="0.25">
      <c r="A25" s="214" t="s">
        <v>150</v>
      </c>
      <c r="B25" s="51">
        <v>-400</v>
      </c>
      <c r="X25" t="str">
        <f>Mensal!A42</f>
        <v>MORADIA</v>
      </c>
    </row>
    <row r="26" spans="1:24" x14ac:dyDescent="0.25">
      <c r="A26" s="214" t="s">
        <v>139</v>
      </c>
      <c r="B26" s="51">
        <v>-200</v>
      </c>
      <c r="X26" t="str">
        <f>Mensal!A43</f>
        <v>TV A CABO</v>
      </c>
    </row>
    <row r="27" spans="1:24" x14ac:dyDescent="0.25">
      <c r="A27" s="214" t="s">
        <v>148</v>
      </c>
      <c r="B27" s="51">
        <v>-200</v>
      </c>
      <c r="X27" t="str">
        <f>Mensal!A44</f>
        <v>INTERNET</v>
      </c>
    </row>
    <row r="28" spans="1:24" x14ac:dyDescent="0.25">
      <c r="A28" s="214" t="s">
        <v>142</v>
      </c>
      <c r="B28" s="51">
        <v>-150</v>
      </c>
      <c r="X28" t="str">
        <f>Mensal!A45</f>
        <v>TELEFONE</v>
      </c>
    </row>
    <row r="29" spans="1:24" x14ac:dyDescent="0.25">
      <c r="A29" s="214" t="s">
        <v>140</v>
      </c>
      <c r="B29" s="51">
        <v>-130</v>
      </c>
      <c r="X29" t="str">
        <f>Mensal!A46</f>
        <v>LUZ</v>
      </c>
    </row>
    <row r="30" spans="1:24" x14ac:dyDescent="0.25">
      <c r="A30" s="214" t="s">
        <v>158</v>
      </c>
      <c r="B30" s="51">
        <v>-120</v>
      </c>
      <c r="X30" t="str">
        <f>Mensal!A47</f>
        <v>AGUA</v>
      </c>
    </row>
    <row r="31" spans="1:24" x14ac:dyDescent="0.25">
      <c r="A31" s="214" t="s">
        <v>143</v>
      </c>
      <c r="B31" s="51">
        <v>-100</v>
      </c>
      <c r="X31" t="str">
        <f>Mensal!A48</f>
        <v xml:space="preserve">IPTU </v>
      </c>
    </row>
    <row r="32" spans="1:24" x14ac:dyDescent="0.25">
      <c r="A32" s="214" t="s">
        <v>152</v>
      </c>
      <c r="B32" s="51">
        <v>-100</v>
      </c>
      <c r="X32" t="str">
        <f>Mensal!A49</f>
        <v>SEGURO RESIDENCIAL</v>
      </c>
    </row>
    <row r="33" spans="1:24" x14ac:dyDescent="0.25">
      <c r="A33" s="214" t="s">
        <v>161</v>
      </c>
      <c r="B33" s="51">
        <v>-100</v>
      </c>
      <c r="X33" t="str">
        <f>Mensal!A50</f>
        <v>CONDOMÍNIO</v>
      </c>
    </row>
    <row r="34" spans="1:24" x14ac:dyDescent="0.25">
      <c r="A34" s="214" t="s">
        <v>147</v>
      </c>
      <c r="B34" s="51">
        <v>-100</v>
      </c>
      <c r="X34" t="str">
        <f>Mensal!A51</f>
        <v>MANUTENÇÃO CASA</v>
      </c>
    </row>
    <row r="35" spans="1:24" x14ac:dyDescent="0.25">
      <c r="A35" s="214" t="s">
        <v>146</v>
      </c>
      <c r="B35" s="51">
        <v>-70</v>
      </c>
      <c r="X35" t="str">
        <f>Mensal!A52</f>
        <v>GAZ COZINHA</v>
      </c>
    </row>
    <row r="36" spans="1:24" ht="15" customHeight="1" x14ac:dyDescent="0.25">
      <c r="A36" s="214" t="s">
        <v>156</v>
      </c>
      <c r="B36" s="51">
        <v>-70</v>
      </c>
      <c r="G36" s="216" t="s">
        <v>208</v>
      </c>
      <c r="H36" s="216"/>
      <c r="I36" s="216"/>
      <c r="J36" s="216"/>
      <c r="K36" s="216"/>
      <c r="L36" s="216"/>
      <c r="M36" s="216"/>
      <c r="N36" s="216"/>
      <c r="O36" s="216"/>
      <c r="X36" t="str">
        <f>Mensal!A53</f>
        <v>MOBILIA CASA</v>
      </c>
    </row>
    <row r="37" spans="1:24" ht="15" customHeight="1" x14ac:dyDescent="0.25">
      <c r="A37" s="214" t="s">
        <v>138</v>
      </c>
      <c r="B37" s="51">
        <v>-50</v>
      </c>
      <c r="D37" s="6" t="s">
        <v>190</v>
      </c>
      <c r="E37" s="46" t="s">
        <v>27</v>
      </c>
      <c r="F37" s="15"/>
      <c r="G37" s="216"/>
      <c r="H37" s="216"/>
      <c r="I37" s="216"/>
      <c r="J37" s="216"/>
      <c r="K37" s="216"/>
      <c r="L37" s="216"/>
      <c r="M37" s="216"/>
      <c r="N37" s="216"/>
      <c r="O37" s="216"/>
      <c r="X37" t="str">
        <f>Mensal!A54</f>
        <v>DIARISTA + VT</v>
      </c>
    </row>
    <row r="38" spans="1:24" x14ac:dyDescent="0.25">
      <c r="A38" s="214" t="s">
        <v>151</v>
      </c>
      <c r="B38" s="51">
        <v>-50</v>
      </c>
      <c r="X38" t="str">
        <f>Mensal!A55</f>
        <v>FINANCIAMENTO DA CASA</v>
      </c>
    </row>
    <row r="39" spans="1:24" x14ac:dyDescent="0.25">
      <c r="A39" s="214" t="s">
        <v>153</v>
      </c>
      <c r="B39" s="51">
        <v>-50</v>
      </c>
      <c r="X39" t="str">
        <f>Mensal!A56</f>
        <v>PET</v>
      </c>
    </row>
    <row r="40" spans="1:24" x14ac:dyDescent="0.25">
      <c r="A40" s="214" t="s">
        <v>144</v>
      </c>
      <c r="B40" s="51">
        <v>-50</v>
      </c>
      <c r="X40" t="str">
        <f>Mensal!A60</f>
        <v>OUTROS (especificar comentarios)</v>
      </c>
    </row>
    <row r="41" spans="1:24" x14ac:dyDescent="0.25">
      <c r="A41" s="214" t="s">
        <v>160</v>
      </c>
      <c r="B41" s="51">
        <v>-21.9</v>
      </c>
      <c r="X41" t="str">
        <f>Mensal!A61</f>
        <v>MANTIMENTOS</v>
      </c>
    </row>
    <row r="42" spans="1:24" x14ac:dyDescent="0.25">
      <c r="A42" s="214" t="s">
        <v>167</v>
      </c>
      <c r="B42" s="51"/>
      <c r="X42" t="str">
        <f>Mensal!A62</f>
        <v>SUPERMERCADO</v>
      </c>
    </row>
    <row r="43" spans="1:24" x14ac:dyDescent="0.25">
      <c r="A43" s="213" t="s">
        <v>168</v>
      </c>
      <c r="B43" s="51">
        <v>2263.1</v>
      </c>
      <c r="X43" t="str">
        <f>Mensal!A63</f>
        <v>PANIFICADORA</v>
      </c>
    </row>
    <row r="44" spans="1:24" x14ac:dyDescent="0.25">
      <c r="A44" s="47"/>
      <c r="B44" s="49"/>
      <c r="X44" t="str">
        <f>Mensal!A64</f>
        <v>FEIRA</v>
      </c>
    </row>
    <row r="45" spans="1:24" x14ac:dyDescent="0.25">
      <c r="A45" s="47"/>
      <c r="B45" s="49"/>
      <c r="X45" t="str">
        <f>Mensal!A65</f>
        <v>AÇOUGUE</v>
      </c>
    </row>
    <row r="46" spans="1:24" x14ac:dyDescent="0.25">
      <c r="A46" s="47"/>
      <c r="B46" s="49"/>
      <c r="X46" t="str">
        <f>Mensal!A69</f>
        <v>OUTROS (especificar comentarios)</v>
      </c>
    </row>
    <row r="47" spans="1:24" x14ac:dyDescent="0.25">
      <c r="A47" s="47"/>
      <c r="B47" s="49"/>
      <c r="X47" t="str">
        <f>Mensal!A70</f>
        <v>TRANSPORTE</v>
      </c>
    </row>
    <row r="48" spans="1:24" x14ac:dyDescent="0.25">
      <c r="A48" s="47"/>
      <c r="B48" s="49"/>
      <c r="X48" t="str">
        <f>Mensal!A71</f>
        <v>COMBUSTÍVEL</v>
      </c>
    </row>
    <row r="49" spans="1:24" x14ac:dyDescent="0.25">
      <c r="A49" s="47"/>
      <c r="B49" s="49"/>
      <c r="X49" t="str">
        <f>Mensal!A72</f>
        <v>SEGURO CARRO ESPOSO</v>
      </c>
    </row>
    <row r="50" spans="1:24" x14ac:dyDescent="0.25">
      <c r="A50" s="47"/>
      <c r="B50" s="49"/>
      <c r="X50" t="str">
        <f>Mensal!A73</f>
        <v>SEGURO CARRO ESPOSA</v>
      </c>
    </row>
    <row r="51" spans="1:24" x14ac:dyDescent="0.25">
      <c r="A51" s="47"/>
      <c r="B51" s="49"/>
      <c r="X51" t="str">
        <f>Mensal!A74</f>
        <v>IPVA + LICENCIAMENTO CARRO ESPOSO</v>
      </c>
    </row>
    <row r="52" spans="1:24" x14ac:dyDescent="0.25">
      <c r="A52" s="47"/>
      <c r="B52" s="49"/>
      <c r="X52" t="str">
        <f>Mensal!A75</f>
        <v>IPVA + LICENCIAMENTO CARRO ESPOSA</v>
      </c>
    </row>
    <row r="53" spans="1:24" x14ac:dyDescent="0.25">
      <c r="A53" s="47"/>
      <c r="B53" s="49"/>
      <c r="X53" t="str">
        <f>Mensal!A76</f>
        <v xml:space="preserve">MANUTENÇÃO </v>
      </c>
    </row>
    <row r="54" spans="1:24" x14ac:dyDescent="0.25">
      <c r="A54" s="47"/>
      <c r="B54" s="49"/>
      <c r="X54" t="str">
        <f>Mensal!A77</f>
        <v>MULTAS</v>
      </c>
    </row>
    <row r="55" spans="1:24" x14ac:dyDescent="0.25">
      <c r="A55" s="47"/>
      <c r="B55" s="49"/>
      <c r="X55" t="str">
        <f>Mensal!A78</f>
        <v>ONIBUS / TAXI / ESTACIONAMENTO</v>
      </c>
    </row>
    <row r="56" spans="1:24" x14ac:dyDescent="0.25">
      <c r="A56" s="47"/>
      <c r="B56" s="49"/>
      <c r="X56" t="str">
        <f>Mensal!A79</f>
        <v>PARCELA AUTOMOVEL</v>
      </c>
    </row>
    <row r="57" spans="1:24" x14ac:dyDescent="0.25">
      <c r="A57" s="47"/>
      <c r="B57" s="49"/>
      <c r="X57" t="str">
        <f>Mensal!A83</f>
        <v>OUTROS (especificar comentarios)</v>
      </c>
    </row>
    <row r="58" spans="1:24" x14ac:dyDescent="0.25">
      <c r="A58" s="47"/>
      <c r="B58" s="49"/>
      <c r="X58" t="str">
        <f>Mensal!A84</f>
        <v>EDUCAÇÃO</v>
      </c>
    </row>
    <row r="59" spans="1:24" x14ac:dyDescent="0.25">
      <c r="A59" s="47"/>
      <c r="B59" s="49"/>
      <c r="X59" t="str">
        <f>Mensal!A85</f>
        <v>MENSALIDADE ESCOLAR</v>
      </c>
    </row>
    <row r="60" spans="1:24" x14ac:dyDescent="0.25">
      <c r="A60" s="47"/>
      <c r="B60" s="49"/>
      <c r="X60" t="str">
        <f>Mensal!A86</f>
        <v>LANCHE ESCOLA</v>
      </c>
    </row>
    <row r="61" spans="1:24" x14ac:dyDescent="0.25">
      <c r="A61" s="47"/>
      <c r="B61" s="49"/>
      <c r="X61" t="str">
        <f>Mensal!A87</f>
        <v>MATRICULA/UNIFORMES</v>
      </c>
    </row>
    <row r="62" spans="1:24" x14ac:dyDescent="0.25">
      <c r="A62" s="47"/>
      <c r="B62" s="49"/>
      <c r="X62" t="str">
        <f>Mensal!A88</f>
        <v>ATIVIDADES EXTRA CURRICULARES</v>
      </c>
    </row>
    <row r="63" spans="1:24" x14ac:dyDescent="0.25">
      <c r="A63" s="47"/>
      <c r="B63" s="49"/>
      <c r="X63" t="str">
        <f>Mensal!A89</f>
        <v>IDIOMAS</v>
      </c>
    </row>
    <row r="64" spans="1:24" x14ac:dyDescent="0.25">
      <c r="A64" s="47"/>
      <c r="B64" s="49"/>
      <c r="X64" t="str">
        <f>Mensal!A90</f>
        <v>CURSO DE ESPECIALIZAÇÃO</v>
      </c>
    </row>
    <row r="65" spans="1:24" x14ac:dyDescent="0.25">
      <c r="A65" s="47"/>
      <c r="B65" s="49"/>
      <c r="X65" t="str">
        <f>Mensal!A91</f>
        <v>MATERIAL ESCOLAR</v>
      </c>
    </row>
    <row r="66" spans="1:24" x14ac:dyDescent="0.25">
      <c r="A66" s="47"/>
      <c r="B66" s="49"/>
      <c r="X66" t="str">
        <f>Mensal!A95</f>
        <v>OUTROS (especificar comentarios)</v>
      </c>
    </row>
    <row r="67" spans="1:24" x14ac:dyDescent="0.25">
      <c r="A67" s="47"/>
      <c r="B67" s="49"/>
      <c r="X67" t="str">
        <f>Mensal!A96</f>
        <v>SAUDE</v>
      </c>
    </row>
    <row r="68" spans="1:24" x14ac:dyDescent="0.25">
      <c r="A68" s="47"/>
      <c r="B68" s="49"/>
      <c r="X68" t="str">
        <f>Mensal!A97</f>
        <v>REMÉDIOS</v>
      </c>
    </row>
    <row r="69" spans="1:24" x14ac:dyDescent="0.25">
      <c r="A69" s="47"/>
      <c r="B69" s="49"/>
      <c r="X69" t="str">
        <f>Mensal!A98</f>
        <v>PLANO DE SAUDE / ODONTOLÓGICO</v>
      </c>
    </row>
    <row r="70" spans="1:24" x14ac:dyDescent="0.25">
      <c r="A70" s="47"/>
      <c r="B70" s="49"/>
      <c r="X70" t="str">
        <f>Mensal!A99</f>
        <v>DENTISTA / MÉDICOS</v>
      </c>
    </row>
    <row r="71" spans="1:24" x14ac:dyDescent="0.25">
      <c r="A71" s="47"/>
      <c r="B71" s="49"/>
      <c r="X71" t="str">
        <f>Mensal!A103</f>
        <v>OUTROS (especificar comentarios)</v>
      </c>
    </row>
    <row r="72" spans="1:24" x14ac:dyDescent="0.25">
      <c r="A72" s="47"/>
      <c r="B72" s="49"/>
      <c r="X72" t="str">
        <f>Mensal!A104</f>
        <v>VESTUARIO</v>
      </c>
    </row>
    <row r="73" spans="1:24" x14ac:dyDescent="0.25">
      <c r="A73" s="47"/>
      <c r="B73" s="49"/>
      <c r="X73" t="str">
        <f>Mensal!A105</f>
        <v>ROUPAS</v>
      </c>
    </row>
    <row r="74" spans="1:24" x14ac:dyDescent="0.25">
      <c r="A74" s="47"/>
      <c r="B74" s="49"/>
      <c r="X74" t="str">
        <f>Mensal!A106</f>
        <v>CALÇADOS</v>
      </c>
    </row>
    <row r="75" spans="1:24" x14ac:dyDescent="0.25">
      <c r="A75" s="47"/>
      <c r="B75" s="49"/>
      <c r="X75" t="str">
        <f>Mensal!A110</f>
        <v>OUTROS (especificar comentarios)</v>
      </c>
    </row>
    <row r="76" spans="1:24" x14ac:dyDescent="0.25">
      <c r="A76" s="47"/>
      <c r="B76" s="49"/>
      <c r="X76" t="str">
        <f>Mensal!A111</f>
        <v>DESPESAS PESSOAIS</v>
      </c>
    </row>
    <row r="77" spans="1:24" x14ac:dyDescent="0.25">
      <c r="A77" s="47"/>
      <c r="B77" s="49"/>
      <c r="X77" t="str">
        <f>Mensal!A112</f>
        <v>NATAÇÃO / ACADEMIA</v>
      </c>
    </row>
    <row r="78" spans="1:24" x14ac:dyDescent="0.25">
      <c r="A78" s="47"/>
      <c r="B78" s="49"/>
      <c r="X78" t="str">
        <f>Mensal!A113</f>
        <v>CELULAR</v>
      </c>
    </row>
    <row r="79" spans="1:24" x14ac:dyDescent="0.25">
      <c r="A79" s="47"/>
      <c r="B79" s="49"/>
      <c r="X79" t="str">
        <f>Mensal!A114</f>
        <v>SALÃO DE BELEZA / BARBEARIA</v>
      </c>
    </row>
    <row r="80" spans="1:24" x14ac:dyDescent="0.25">
      <c r="A80" s="47"/>
      <c r="B80" s="49"/>
      <c r="X80" t="str">
        <f>Mensal!A118</f>
        <v>OUTROS (especificar comentarios)</v>
      </c>
    </row>
    <row r="81" spans="1:24" x14ac:dyDescent="0.25">
      <c r="A81" s="47"/>
      <c r="B81" s="49"/>
      <c r="X81" t="str">
        <f>Mensal!A119</f>
        <v>LAZER</v>
      </c>
    </row>
    <row r="82" spans="1:24" x14ac:dyDescent="0.25">
      <c r="A82" s="47"/>
      <c r="B82" s="49"/>
      <c r="X82" t="str">
        <f>Mensal!A120</f>
        <v>FESTA DE ANIVERSÁRIO</v>
      </c>
    </row>
    <row r="83" spans="1:24" x14ac:dyDescent="0.25">
      <c r="A83" s="47"/>
      <c r="B83" s="49"/>
      <c r="X83" t="str">
        <f>Mensal!A121</f>
        <v xml:space="preserve">RESTAURANTES </v>
      </c>
    </row>
    <row r="84" spans="1:24" x14ac:dyDescent="0.25">
      <c r="A84" s="47"/>
      <c r="B84" s="49"/>
      <c r="X84" t="str">
        <f>Mensal!A122</f>
        <v>FINAL DE SEMANA</v>
      </c>
    </row>
    <row r="85" spans="1:24" x14ac:dyDescent="0.25">
      <c r="A85" s="47"/>
      <c r="B85" s="49"/>
      <c r="X85" t="str">
        <f>Mensal!A123</f>
        <v>VIAGENS</v>
      </c>
    </row>
    <row r="86" spans="1:24" x14ac:dyDescent="0.25">
      <c r="A86" s="47"/>
      <c r="B86" s="49"/>
      <c r="X86" t="str">
        <f>Mensal!A127</f>
        <v>OUTROS (especificar comentarios)</v>
      </c>
    </row>
    <row r="87" spans="1:24" x14ac:dyDescent="0.25">
      <c r="A87" s="47"/>
      <c r="B87" s="49"/>
      <c r="X87" t="str">
        <f>Mensal!A128</f>
        <v>DIVERSOS</v>
      </c>
    </row>
    <row r="88" spans="1:24" x14ac:dyDescent="0.25">
      <c r="A88" s="47"/>
      <c r="B88" s="49"/>
      <c r="X88" t="str">
        <f>Mensal!A129</f>
        <v>MESADA</v>
      </c>
    </row>
    <row r="89" spans="1:24" x14ac:dyDescent="0.25">
      <c r="A89" s="47"/>
      <c r="B89" s="49"/>
      <c r="X89" t="str">
        <f>Mensal!A130</f>
        <v>PRESENTES</v>
      </c>
    </row>
    <row r="90" spans="1:24" x14ac:dyDescent="0.25">
      <c r="A90" s="47"/>
      <c r="B90" s="49"/>
      <c r="X90" t="str">
        <f>Mensal!A134</f>
        <v>OUTROS (especificar comentarios)</v>
      </c>
    </row>
    <row r="91" spans="1:24" x14ac:dyDescent="0.25">
      <c r="A91" s="47"/>
      <c r="B91" s="49"/>
      <c r="X91" t="str">
        <f>Mensal!A135</f>
        <v>IMPOSTOS / TAXAS</v>
      </c>
    </row>
    <row r="92" spans="1:24" x14ac:dyDescent="0.25">
      <c r="A92" s="47"/>
      <c r="B92" s="49"/>
      <c r="X92" t="str">
        <f>Mensal!A136</f>
        <v>CREA / CRF / OAB /CRM /CRO</v>
      </c>
    </row>
    <row r="93" spans="1:24" x14ac:dyDescent="0.25">
      <c r="A93" s="47"/>
      <c r="B93" s="49"/>
      <c r="X93" t="str">
        <f>Mensal!A137</f>
        <v>ANUIDADE DO CARTÃO</v>
      </c>
    </row>
    <row r="94" spans="1:24" x14ac:dyDescent="0.25">
      <c r="A94" s="47"/>
      <c r="B94" s="49"/>
      <c r="X94" t="str">
        <f>Mensal!A138</f>
        <v>JUROS CHEQUE ESPECIAL</v>
      </c>
    </row>
    <row r="95" spans="1:24" x14ac:dyDescent="0.25">
      <c r="A95" s="47"/>
      <c r="B95" s="49"/>
      <c r="X95" t="str">
        <f>Mensal!A139</f>
        <v>IMPOSTO DE RENDA</v>
      </c>
    </row>
    <row r="96" spans="1:24" x14ac:dyDescent="0.25">
      <c r="A96" s="47"/>
      <c r="B96" s="49"/>
      <c r="X96" t="str">
        <f>Mensal!A143</f>
        <v>OUTROS (especificar comentarios)</v>
      </c>
    </row>
    <row r="97" spans="1:24" x14ac:dyDescent="0.25">
      <c r="A97" s="47"/>
      <c r="B97" s="49"/>
      <c r="X97" t="str">
        <f>Mensal!A144</f>
        <v>TOTAL DESPESAS</v>
      </c>
    </row>
    <row r="98" spans="1:24" x14ac:dyDescent="0.25">
      <c r="A98" s="47"/>
      <c r="B98" s="49"/>
    </row>
    <row r="99" spans="1:24" x14ac:dyDescent="0.25">
      <c r="A99" s="47"/>
      <c r="B99" s="49"/>
    </row>
    <row r="100" spans="1:24" x14ac:dyDescent="0.25">
      <c r="A100" s="47"/>
      <c r="B100" s="49"/>
    </row>
    <row r="101" spans="1:24" x14ac:dyDescent="0.25">
      <c r="A101" s="47"/>
      <c r="B101" s="49"/>
    </row>
    <row r="102" spans="1:24" x14ac:dyDescent="0.25">
      <c r="A102" s="47"/>
      <c r="B102" s="49"/>
    </row>
    <row r="103" spans="1:24" x14ac:dyDescent="0.25">
      <c r="A103" s="47"/>
      <c r="B103" s="49"/>
    </row>
    <row r="104" spans="1:24" x14ac:dyDescent="0.25">
      <c r="A104" s="47"/>
      <c r="B104" s="49"/>
    </row>
    <row r="105" spans="1:24" x14ac:dyDescent="0.25">
      <c r="A105" s="47"/>
      <c r="B105" s="49"/>
    </row>
    <row r="106" spans="1:24" x14ac:dyDescent="0.25">
      <c r="A106" s="47"/>
      <c r="B106" s="49"/>
    </row>
    <row r="107" spans="1:24" x14ac:dyDescent="0.25">
      <c r="A107" s="47"/>
      <c r="B107" s="49"/>
    </row>
    <row r="108" spans="1:24" x14ac:dyDescent="0.25">
      <c r="A108" s="47"/>
      <c r="B108" s="49"/>
    </row>
    <row r="109" spans="1:24" x14ac:dyDescent="0.25">
      <c r="A109" s="47"/>
      <c r="B109" s="49"/>
    </row>
    <row r="110" spans="1:24" x14ac:dyDescent="0.25">
      <c r="A110" s="47"/>
      <c r="B110" s="49"/>
    </row>
    <row r="111" spans="1:24" x14ac:dyDescent="0.25">
      <c r="A111" s="47"/>
      <c r="B111" s="49"/>
    </row>
    <row r="112" spans="1:24" x14ac:dyDescent="0.25">
      <c r="A112" s="47"/>
      <c r="B112" s="49"/>
    </row>
    <row r="113" spans="1:2" x14ac:dyDescent="0.25">
      <c r="A113" s="47"/>
      <c r="B113" s="49"/>
    </row>
    <row r="114" spans="1:2" x14ac:dyDescent="0.25">
      <c r="A114" s="47"/>
      <c r="B114" s="49"/>
    </row>
    <row r="115" spans="1:2" x14ac:dyDescent="0.25">
      <c r="A115" s="47"/>
      <c r="B115" s="49"/>
    </row>
    <row r="116" spans="1:2" x14ac:dyDescent="0.25">
      <c r="A116" s="47"/>
      <c r="B116" s="49"/>
    </row>
    <row r="117" spans="1:2" x14ac:dyDescent="0.25">
      <c r="A117" s="47"/>
      <c r="B117" s="49"/>
    </row>
    <row r="118" spans="1:2" x14ac:dyDescent="0.25">
      <c r="A118" s="47"/>
      <c r="B118" s="49"/>
    </row>
    <row r="119" spans="1:2" x14ac:dyDescent="0.25">
      <c r="A119" s="47"/>
      <c r="B119" s="49"/>
    </row>
    <row r="120" spans="1:2" x14ac:dyDescent="0.25">
      <c r="A120" s="47"/>
      <c r="B120" s="49"/>
    </row>
    <row r="121" spans="1:2" x14ac:dyDescent="0.25">
      <c r="A121" s="47"/>
      <c r="B121" s="49"/>
    </row>
    <row r="122" spans="1:2" x14ac:dyDescent="0.25">
      <c r="A122" s="47"/>
      <c r="B122" s="49"/>
    </row>
    <row r="123" spans="1:2" x14ac:dyDescent="0.25">
      <c r="A123" s="47"/>
      <c r="B123" s="49"/>
    </row>
    <row r="124" spans="1:2" x14ac:dyDescent="0.25">
      <c r="A124" s="47"/>
      <c r="B124" s="49"/>
    </row>
    <row r="125" spans="1:2" x14ac:dyDescent="0.25">
      <c r="A125" s="47"/>
      <c r="B125" s="49"/>
    </row>
    <row r="126" spans="1:2" x14ac:dyDescent="0.25">
      <c r="A126" s="47"/>
      <c r="B126" s="49"/>
    </row>
    <row r="127" spans="1:2" x14ac:dyDescent="0.25">
      <c r="A127" s="47"/>
      <c r="B127" s="49"/>
    </row>
    <row r="128" spans="1:2" x14ac:dyDescent="0.25">
      <c r="A128" s="47"/>
      <c r="B128" s="49"/>
    </row>
    <row r="129" spans="1:2" x14ac:dyDescent="0.25">
      <c r="A129" s="47"/>
      <c r="B129" s="49"/>
    </row>
    <row r="130" spans="1:2" x14ac:dyDescent="0.25">
      <c r="A130" s="47"/>
      <c r="B130" s="49"/>
    </row>
    <row r="131" spans="1:2" x14ac:dyDescent="0.25">
      <c r="A131" s="47"/>
      <c r="B131" s="49"/>
    </row>
    <row r="132" spans="1:2" x14ac:dyDescent="0.25">
      <c r="A132" s="47"/>
      <c r="B132" s="49"/>
    </row>
    <row r="133" spans="1:2" x14ac:dyDescent="0.25">
      <c r="A133" s="47"/>
      <c r="B133" s="49"/>
    </row>
    <row r="134" spans="1:2" x14ac:dyDescent="0.25">
      <c r="A134" s="47"/>
      <c r="B134" s="49"/>
    </row>
    <row r="135" spans="1:2" x14ac:dyDescent="0.25">
      <c r="A135" s="47"/>
      <c r="B135" s="49"/>
    </row>
    <row r="136" spans="1:2" x14ac:dyDescent="0.25">
      <c r="A136" s="47"/>
      <c r="B136" s="49"/>
    </row>
    <row r="137" spans="1:2" x14ac:dyDescent="0.25">
      <c r="A137" s="47"/>
      <c r="B137" s="49"/>
    </row>
    <row r="138" spans="1:2" x14ac:dyDescent="0.25">
      <c r="A138" s="47"/>
      <c r="B138" s="49"/>
    </row>
    <row r="139" spans="1:2" x14ac:dyDescent="0.25">
      <c r="A139" s="47"/>
      <c r="B139" s="49"/>
    </row>
    <row r="140" spans="1:2" x14ac:dyDescent="0.25">
      <c r="A140" s="47"/>
      <c r="B140" s="49"/>
    </row>
    <row r="141" spans="1:2" x14ac:dyDescent="0.25">
      <c r="A141" s="47"/>
      <c r="B141" s="49"/>
    </row>
    <row r="142" spans="1:2" x14ac:dyDescent="0.25">
      <c r="A142" s="47"/>
      <c r="B142" s="49"/>
    </row>
    <row r="143" spans="1:2" x14ac:dyDescent="0.25">
      <c r="A143" s="47"/>
      <c r="B143" s="49"/>
    </row>
    <row r="144" spans="1:2" x14ac:dyDescent="0.25">
      <c r="A144" s="47"/>
      <c r="B144" s="49"/>
    </row>
    <row r="145" spans="1:2" x14ac:dyDescent="0.25">
      <c r="A145" s="47"/>
      <c r="B145" s="49"/>
    </row>
    <row r="146" spans="1:2" x14ac:dyDescent="0.25">
      <c r="A146" s="47"/>
      <c r="B146" s="49"/>
    </row>
    <row r="147" spans="1:2" x14ac:dyDescent="0.25">
      <c r="A147" s="47"/>
      <c r="B147" s="49"/>
    </row>
    <row r="148" spans="1:2" x14ac:dyDescent="0.25">
      <c r="A148" s="47"/>
      <c r="B148" s="49"/>
    </row>
    <row r="149" spans="1:2" x14ac:dyDescent="0.25">
      <c r="A149" s="47"/>
      <c r="B149" s="49"/>
    </row>
    <row r="150" spans="1:2" x14ac:dyDescent="0.25">
      <c r="A150" s="47"/>
      <c r="B150" s="49"/>
    </row>
  </sheetData>
  <sheetProtection pivotTables="0"/>
  <mergeCells count="6">
    <mergeCell ref="A11:B12"/>
    <mergeCell ref="G36:O37"/>
    <mergeCell ref="X11:Z11"/>
    <mergeCell ref="C11:C12"/>
    <mergeCell ref="E11:I12"/>
    <mergeCell ref="K12:O14"/>
  </mergeCells>
  <conditionalFormatting sqref="B3">
    <cfRule type="cellIs" dxfId="4375" priority="10" operator="lessThan">
      <formula>0</formula>
    </cfRule>
    <cfRule type="cellIs" dxfId="4374" priority="11" operator="greaterThan">
      <formula>0</formula>
    </cfRule>
  </conditionalFormatting>
  <conditionalFormatting sqref="B5">
    <cfRule type="cellIs" dxfId="4373" priority="8" operator="lessThan">
      <formula>0</formula>
    </cfRule>
    <cfRule type="cellIs" dxfId="4372" priority="9" operator="greaterThan">
      <formula>0</formula>
    </cfRule>
  </conditionalFormatting>
  <conditionalFormatting sqref="B6">
    <cfRule type="cellIs" dxfId="4371" priority="6" operator="lessThan">
      <formula>0</formula>
    </cfRule>
    <cfRule type="cellIs" dxfId="4370" priority="7" operator="greaterThan">
      <formula>0</formula>
    </cfRule>
  </conditionalFormatting>
  <conditionalFormatting sqref="D6">
    <cfRule type="expression" dxfId="4369" priority="1">
      <formula>(-$B$6&gt;$B$5)</formula>
    </cfRule>
    <cfRule type="expression" dxfId="4368" priority="2">
      <formula>(-$B$6&lt;$B$5)</formula>
    </cfRule>
  </conditionalFormatting>
  <dataValidations count="2">
    <dataValidation type="list" allowBlank="1" showInputMessage="1" showErrorMessage="1" sqref="E14" xr:uid="{B8C4DF2A-FA31-4DA9-A77C-C679DE7D3BAE}">
      <formula1>"Janeiro,Fevereiro,Março,Abril,Maio,Junho,Julho,Agosto,Setembro,Outubro,Novembro,Dexembro"</formula1>
    </dataValidation>
    <dataValidation type="list" allowBlank="1" showInputMessage="1" showErrorMessage="1" sqref="E37" xr:uid="{3B6850FF-A9F6-4B87-B1E8-74365A6CCB95}">
      <formula1>$X$12:$X$97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80FD-DF9B-425A-BA04-D61AF36896DE}">
  <sheetPr>
    <tabColor rgb="FF00B050"/>
  </sheetPr>
  <dimension ref="A1:Q1827"/>
  <sheetViews>
    <sheetView zoomScale="90" zoomScaleNormal="90" workbookViewId="0">
      <pane ySplit="1" topLeftCell="A47" activePane="bottomLeft" state="frozen"/>
      <selection pane="bottomLeft" activeCell="E3" sqref="E3"/>
    </sheetView>
  </sheetViews>
  <sheetFormatPr defaultRowHeight="15" x14ac:dyDescent="0.25"/>
  <cols>
    <col min="1" max="1" width="18.7109375" style="48" customWidth="1"/>
    <col min="2" max="2" width="18.28515625" style="49" customWidth="1"/>
    <col min="3" max="3" width="46.42578125" style="47" customWidth="1"/>
    <col min="4" max="4" width="15.28515625" style="50" customWidth="1"/>
    <col min="5" max="5" width="18.140625" style="157" customWidth="1"/>
    <col min="6" max="6" width="27.140625" style="47" customWidth="1"/>
    <col min="7" max="7" width="12.140625" style="50" customWidth="1"/>
    <col min="8" max="8" width="9.140625" style="194"/>
    <col min="9" max="9" width="12.7109375" style="67" customWidth="1"/>
    <col min="10" max="16384" width="9.140625" style="47"/>
  </cols>
  <sheetData>
    <row r="1" spans="1:17" x14ac:dyDescent="0.25">
      <c r="A1" s="61" t="s">
        <v>111</v>
      </c>
      <c r="B1" s="62" t="s">
        <v>112</v>
      </c>
      <c r="C1" s="63" t="s">
        <v>113</v>
      </c>
      <c r="D1" s="63" t="s">
        <v>114</v>
      </c>
      <c r="E1" s="63" t="s">
        <v>115</v>
      </c>
      <c r="F1" s="63" t="s">
        <v>116</v>
      </c>
      <c r="G1" s="63" t="s">
        <v>117</v>
      </c>
      <c r="H1" s="195" t="s">
        <v>195</v>
      </c>
      <c r="I1" s="67">
        <f ca="1">SUM(I2:I1827)</f>
        <v>0</v>
      </c>
      <c r="O1" s="65" t="s">
        <v>122</v>
      </c>
      <c r="P1" s="65"/>
      <c r="Q1" s="60"/>
    </row>
    <row r="2" spans="1:17" x14ac:dyDescent="0.25">
      <c r="A2" s="48">
        <v>44197</v>
      </c>
      <c r="B2" s="49">
        <v>4000</v>
      </c>
      <c r="C2" s="47" t="s">
        <v>62</v>
      </c>
      <c r="D2" s="50" t="s">
        <v>120</v>
      </c>
      <c r="E2" s="51">
        <f>0+B2</f>
        <v>4000</v>
      </c>
      <c r="F2" s="47" t="s">
        <v>62</v>
      </c>
      <c r="G2" s="156" t="str">
        <f>IF(ISNA(VLOOKUP(MONTH(A2),$O$3:$P$14,2)),"",VLOOKUP(MONTH(A2),$O$3:$P$14,2))</f>
        <v>Janeiro</v>
      </c>
      <c r="H2" s="193" t="str">
        <f>IF(B2&gt;0,"Receitas","Despesas")</f>
        <v>Receitas</v>
      </c>
      <c r="I2" s="67">
        <f t="shared" ref="I2:I3" ca="1" si="0">IF(A2=TODAY(),IF(I3&gt;0,0,E2),0)</f>
        <v>0</v>
      </c>
      <c r="O2" s="66" t="s">
        <v>123</v>
      </c>
      <c r="P2" s="66" t="s">
        <v>117</v>
      </c>
    </row>
    <row r="3" spans="1:17" x14ac:dyDescent="0.25">
      <c r="A3" s="48">
        <v>44197</v>
      </c>
      <c r="B3" s="49">
        <f>-B2*10%</f>
        <v>-400</v>
      </c>
      <c r="C3" s="47" t="s">
        <v>136</v>
      </c>
      <c r="D3" s="50" t="s">
        <v>121</v>
      </c>
      <c r="E3" s="196">
        <f>E2+B3</f>
        <v>3600</v>
      </c>
      <c r="F3" s="47" t="s">
        <v>136</v>
      </c>
      <c r="G3" s="156" t="str">
        <f t="shared" ref="G3:G77" si="1">IF(ISNA(VLOOKUP(MONTH(A3),$O$3:$P$14,2)),"",VLOOKUP(MONTH(A3),$O$3:$P$14,2))</f>
        <v>Janeiro</v>
      </c>
      <c r="H3" s="193" t="str">
        <f t="shared" ref="H3:H66" si="2">IF(B3&gt;0,"Receitas","Despesas")</f>
        <v>Despesas</v>
      </c>
      <c r="I3" s="67">
        <f t="shared" ca="1" si="0"/>
        <v>0</v>
      </c>
      <c r="O3" s="66">
        <v>1</v>
      </c>
      <c r="P3" s="66" t="s">
        <v>124</v>
      </c>
    </row>
    <row r="4" spans="1:17" x14ac:dyDescent="0.25">
      <c r="A4" s="48">
        <v>44198</v>
      </c>
      <c r="B4" s="49">
        <v>-50</v>
      </c>
      <c r="C4" s="47" t="s">
        <v>137</v>
      </c>
      <c r="D4" s="50" t="s">
        <v>121</v>
      </c>
      <c r="E4" s="196">
        <f t="shared" ref="E4:E78" si="3">E3+B4</f>
        <v>3550</v>
      </c>
      <c r="F4" s="47" t="s">
        <v>138</v>
      </c>
      <c r="G4" s="156" t="str">
        <f t="shared" si="1"/>
        <v>Janeiro</v>
      </c>
      <c r="H4" s="193" t="str">
        <f t="shared" si="2"/>
        <v>Despesas</v>
      </c>
      <c r="I4" s="67">
        <f t="shared" ref="I4:I67" ca="1" si="4">IF(A4=TODAY(),IF(A5=TODAY(),0,E4),0)</f>
        <v>0</v>
      </c>
      <c r="O4" s="66">
        <v>2</v>
      </c>
      <c r="P4" s="66" t="s">
        <v>125</v>
      </c>
    </row>
    <row r="5" spans="1:17" x14ac:dyDescent="0.25">
      <c r="A5" s="48">
        <v>44198</v>
      </c>
      <c r="B5" s="49">
        <v>-100</v>
      </c>
      <c r="C5" s="47" t="s">
        <v>139</v>
      </c>
      <c r="D5" s="50" t="s">
        <v>121</v>
      </c>
      <c r="E5" s="196">
        <f t="shared" si="3"/>
        <v>3450</v>
      </c>
      <c r="F5" s="47" t="s">
        <v>139</v>
      </c>
      <c r="G5" s="156" t="str">
        <f t="shared" si="1"/>
        <v>Janeiro</v>
      </c>
      <c r="H5" s="193" t="str">
        <f t="shared" si="2"/>
        <v>Despesas</v>
      </c>
      <c r="I5" s="67">
        <f t="shared" ca="1" si="4"/>
        <v>0</v>
      </c>
      <c r="O5" s="66">
        <v>3</v>
      </c>
      <c r="P5" s="66" t="s">
        <v>126</v>
      </c>
    </row>
    <row r="6" spans="1:17" x14ac:dyDescent="0.25">
      <c r="A6" s="48">
        <v>44199</v>
      </c>
      <c r="B6" s="49">
        <v>-130</v>
      </c>
      <c r="C6" s="47" t="s">
        <v>140</v>
      </c>
      <c r="D6" s="50" t="s">
        <v>121</v>
      </c>
      <c r="E6" s="196">
        <f t="shared" si="3"/>
        <v>3320</v>
      </c>
      <c r="F6" s="47" t="s">
        <v>140</v>
      </c>
      <c r="G6" s="156" t="str">
        <f t="shared" si="1"/>
        <v>Janeiro</v>
      </c>
      <c r="H6" s="193" t="str">
        <f t="shared" si="2"/>
        <v>Despesas</v>
      </c>
      <c r="I6" s="67">
        <f t="shared" ca="1" si="4"/>
        <v>0</v>
      </c>
      <c r="O6" s="66">
        <v>4</v>
      </c>
      <c r="P6" s="66" t="s">
        <v>127</v>
      </c>
    </row>
    <row r="7" spans="1:17" x14ac:dyDescent="0.25">
      <c r="A7" s="48">
        <v>44199</v>
      </c>
      <c r="B7" s="49">
        <v>-150</v>
      </c>
      <c r="C7" s="47" t="s">
        <v>141</v>
      </c>
      <c r="D7" s="50" t="s">
        <v>121</v>
      </c>
      <c r="E7" s="196">
        <f t="shared" si="3"/>
        <v>3170</v>
      </c>
      <c r="F7" s="47" t="s">
        <v>142</v>
      </c>
      <c r="G7" s="156" t="str">
        <f t="shared" si="1"/>
        <v>Janeiro</v>
      </c>
      <c r="H7" s="193" t="str">
        <f t="shared" si="2"/>
        <v>Despesas</v>
      </c>
      <c r="I7" s="67">
        <f t="shared" ca="1" si="4"/>
        <v>0</v>
      </c>
      <c r="O7" s="66">
        <v>5</v>
      </c>
      <c r="P7" s="66" t="s">
        <v>128</v>
      </c>
    </row>
    <row r="8" spans="1:17" x14ac:dyDescent="0.25">
      <c r="A8" s="48">
        <v>44199</v>
      </c>
      <c r="B8" s="49">
        <v>-100</v>
      </c>
      <c r="C8" s="47" t="s">
        <v>143</v>
      </c>
      <c r="D8" s="50" t="s">
        <v>121</v>
      </c>
      <c r="E8" s="196">
        <f t="shared" si="3"/>
        <v>3070</v>
      </c>
      <c r="F8" s="47" t="s">
        <v>143</v>
      </c>
      <c r="G8" s="156" t="str">
        <f t="shared" si="1"/>
        <v>Janeiro</v>
      </c>
      <c r="H8" s="193" t="str">
        <f t="shared" si="2"/>
        <v>Despesas</v>
      </c>
      <c r="I8" s="67">
        <f t="shared" ca="1" si="4"/>
        <v>0</v>
      </c>
      <c r="O8" s="66">
        <v>6</v>
      </c>
      <c r="P8" s="66" t="s">
        <v>129</v>
      </c>
    </row>
    <row r="9" spans="1:17" x14ac:dyDescent="0.25">
      <c r="A9" s="48">
        <v>44199</v>
      </c>
      <c r="B9" s="49">
        <v>-50</v>
      </c>
      <c r="C9" s="47" t="s">
        <v>144</v>
      </c>
      <c r="D9" s="50" t="s">
        <v>121</v>
      </c>
      <c r="E9" s="196">
        <f t="shared" si="3"/>
        <v>3020</v>
      </c>
      <c r="F9" s="47" t="s">
        <v>144</v>
      </c>
      <c r="G9" s="156" t="str">
        <f t="shared" si="1"/>
        <v>Janeiro</v>
      </c>
      <c r="H9" s="193" t="str">
        <f t="shared" si="2"/>
        <v>Despesas</v>
      </c>
      <c r="I9" s="67">
        <f t="shared" ca="1" si="4"/>
        <v>0</v>
      </c>
      <c r="O9" s="66">
        <v>7</v>
      </c>
      <c r="P9" s="66" t="s">
        <v>130</v>
      </c>
    </row>
    <row r="10" spans="1:17" x14ac:dyDescent="0.25">
      <c r="E10" s="196">
        <f t="shared" si="3"/>
        <v>3020</v>
      </c>
      <c r="G10" s="156" t="str">
        <f t="shared" si="1"/>
        <v>Janeiro</v>
      </c>
      <c r="H10" s="193" t="str">
        <f t="shared" si="2"/>
        <v>Despesas</v>
      </c>
      <c r="I10" s="67">
        <f t="shared" ca="1" si="4"/>
        <v>0</v>
      </c>
      <c r="O10" s="66">
        <v>8</v>
      </c>
      <c r="P10" s="66" t="s">
        <v>131</v>
      </c>
    </row>
    <row r="11" spans="1:17" x14ac:dyDescent="0.25">
      <c r="A11" s="48">
        <v>44201</v>
      </c>
      <c r="B11" s="49">
        <v>-200</v>
      </c>
      <c r="C11" s="47" t="s">
        <v>150</v>
      </c>
      <c r="D11" s="50" t="s">
        <v>121</v>
      </c>
      <c r="E11" s="196">
        <f t="shared" si="3"/>
        <v>2820</v>
      </c>
      <c r="F11" s="47" t="s">
        <v>150</v>
      </c>
      <c r="G11" s="156" t="str">
        <f t="shared" si="1"/>
        <v>Janeiro</v>
      </c>
      <c r="H11" s="193" t="str">
        <f t="shared" si="2"/>
        <v>Despesas</v>
      </c>
      <c r="I11" s="67">
        <f t="shared" ca="1" si="4"/>
        <v>0</v>
      </c>
      <c r="O11" s="66">
        <v>9</v>
      </c>
      <c r="P11" s="66" t="s">
        <v>132</v>
      </c>
    </row>
    <row r="12" spans="1:17" x14ac:dyDescent="0.25">
      <c r="A12" s="48">
        <v>44201</v>
      </c>
      <c r="B12" s="49">
        <v>-50</v>
      </c>
      <c r="C12" s="47" t="s">
        <v>151</v>
      </c>
      <c r="D12" s="50" t="s">
        <v>121</v>
      </c>
      <c r="E12" s="196">
        <f t="shared" si="3"/>
        <v>2770</v>
      </c>
      <c r="F12" s="47" t="s">
        <v>151</v>
      </c>
      <c r="G12" s="156" t="str">
        <f t="shared" si="1"/>
        <v>Janeiro</v>
      </c>
      <c r="H12" s="193" t="str">
        <f t="shared" si="2"/>
        <v>Despesas</v>
      </c>
      <c r="I12" s="67">
        <f t="shared" ca="1" si="4"/>
        <v>0</v>
      </c>
      <c r="O12" s="66">
        <v>10</v>
      </c>
      <c r="P12" s="66" t="s">
        <v>133</v>
      </c>
    </row>
    <row r="13" spans="1:17" x14ac:dyDescent="0.25">
      <c r="A13" s="48">
        <v>44202</v>
      </c>
      <c r="B13" s="49">
        <v>-100</v>
      </c>
      <c r="C13" s="47" t="s">
        <v>152</v>
      </c>
      <c r="D13" s="50" t="s">
        <v>121</v>
      </c>
      <c r="E13" s="196">
        <f t="shared" si="3"/>
        <v>2670</v>
      </c>
      <c r="F13" s="47" t="s">
        <v>152</v>
      </c>
      <c r="G13" s="156" t="str">
        <f t="shared" si="1"/>
        <v>Janeiro</v>
      </c>
      <c r="H13" s="193" t="str">
        <f t="shared" si="2"/>
        <v>Despesas</v>
      </c>
      <c r="I13" s="67">
        <f t="shared" ca="1" si="4"/>
        <v>0</v>
      </c>
      <c r="O13" s="66">
        <v>11</v>
      </c>
      <c r="P13" s="66" t="s">
        <v>134</v>
      </c>
    </row>
    <row r="14" spans="1:17" x14ac:dyDescent="0.25">
      <c r="E14" s="196">
        <f t="shared" si="3"/>
        <v>2670</v>
      </c>
      <c r="G14" s="156" t="str">
        <f t="shared" si="1"/>
        <v>Janeiro</v>
      </c>
      <c r="H14" s="193" t="str">
        <f t="shared" si="2"/>
        <v>Despesas</v>
      </c>
      <c r="I14" s="67">
        <f ca="1">IF(A14=TODAY(),IF(A15=TODAY(),0,E14),0)</f>
        <v>0</v>
      </c>
      <c r="O14" s="66">
        <v>12</v>
      </c>
      <c r="P14" s="66" t="s">
        <v>135</v>
      </c>
    </row>
    <row r="15" spans="1:17" x14ac:dyDescent="0.25">
      <c r="E15" s="196">
        <f>E14+B15</f>
        <v>2670</v>
      </c>
      <c r="G15" s="156" t="str">
        <f t="shared" si="1"/>
        <v>Janeiro</v>
      </c>
      <c r="H15" s="193" t="str">
        <f t="shared" si="2"/>
        <v>Despesas</v>
      </c>
      <c r="I15" s="67">
        <f t="shared" ca="1" si="4"/>
        <v>0</v>
      </c>
    </row>
    <row r="16" spans="1:17" x14ac:dyDescent="0.25">
      <c r="A16" s="48">
        <v>44206</v>
      </c>
      <c r="B16" s="49">
        <v>-800</v>
      </c>
      <c r="C16" s="47" t="s">
        <v>145</v>
      </c>
      <c r="D16" s="50" t="s">
        <v>121</v>
      </c>
      <c r="E16" s="196">
        <f t="shared" si="3"/>
        <v>1870</v>
      </c>
      <c r="F16" s="47" t="s">
        <v>145</v>
      </c>
      <c r="G16" s="156" t="str">
        <f t="shared" si="1"/>
        <v>Janeiro</v>
      </c>
      <c r="H16" s="193" t="str">
        <f t="shared" si="2"/>
        <v>Despesas</v>
      </c>
      <c r="I16" s="67">
        <f ca="1">IF(A16=TODAY(),IF(A17=TODAY(),0,E16),0)</f>
        <v>0</v>
      </c>
    </row>
    <row r="17" spans="1:9" x14ac:dyDescent="0.25">
      <c r="A17" s="48">
        <v>44206</v>
      </c>
      <c r="B17" s="49">
        <v>-70</v>
      </c>
      <c r="C17" s="47" t="s">
        <v>146</v>
      </c>
      <c r="D17" s="50" t="s">
        <v>121</v>
      </c>
      <c r="E17" s="196">
        <f>E16+B17</f>
        <v>1800</v>
      </c>
      <c r="F17" s="47" t="s">
        <v>146</v>
      </c>
      <c r="G17" s="156" t="str">
        <f t="shared" si="1"/>
        <v>Janeiro</v>
      </c>
      <c r="H17" s="193" t="str">
        <f t="shared" si="2"/>
        <v>Despesas</v>
      </c>
      <c r="I17" s="67">
        <f ca="1">IF(A17=TODAY(),IF(A18=TODAY(),0,E17),0)</f>
        <v>0</v>
      </c>
    </row>
    <row r="18" spans="1:9" x14ac:dyDescent="0.25">
      <c r="E18" s="196">
        <f>E17+B18</f>
        <v>1800</v>
      </c>
      <c r="G18" s="156" t="str">
        <f t="shared" si="1"/>
        <v>Janeiro</v>
      </c>
      <c r="H18" s="193" t="str">
        <f t="shared" si="2"/>
        <v>Despesas</v>
      </c>
      <c r="I18" s="67">
        <f t="shared" ca="1" si="4"/>
        <v>0</v>
      </c>
    </row>
    <row r="19" spans="1:9" x14ac:dyDescent="0.25">
      <c r="A19" s="48">
        <v>44206</v>
      </c>
      <c r="B19" s="52">
        <v>-100</v>
      </c>
      <c r="C19" s="53" t="s">
        <v>154</v>
      </c>
      <c r="D19" s="50" t="s">
        <v>121</v>
      </c>
      <c r="E19" s="196">
        <f t="shared" si="3"/>
        <v>1700</v>
      </c>
      <c r="F19" s="47" t="s">
        <v>161</v>
      </c>
      <c r="G19" s="156" t="str">
        <f t="shared" si="1"/>
        <v>Janeiro</v>
      </c>
      <c r="H19" s="193" t="str">
        <f t="shared" si="2"/>
        <v>Despesas</v>
      </c>
      <c r="I19" s="67">
        <f t="shared" ca="1" si="4"/>
        <v>0</v>
      </c>
    </row>
    <row r="20" spans="1:9" x14ac:dyDescent="0.25">
      <c r="A20" s="48">
        <v>44206</v>
      </c>
      <c r="B20" s="52">
        <v>-70</v>
      </c>
      <c r="C20" s="53" t="s">
        <v>155</v>
      </c>
      <c r="D20" s="50" t="s">
        <v>121</v>
      </c>
      <c r="E20" s="196">
        <f t="shared" si="3"/>
        <v>1630</v>
      </c>
      <c r="F20" s="47" t="s">
        <v>156</v>
      </c>
      <c r="G20" s="156" t="str">
        <f t="shared" si="1"/>
        <v>Janeiro</v>
      </c>
      <c r="H20" s="193" t="str">
        <f t="shared" si="2"/>
        <v>Despesas</v>
      </c>
      <c r="I20" s="67">
        <f t="shared" ca="1" si="4"/>
        <v>0</v>
      </c>
    </row>
    <row r="21" spans="1:9" x14ac:dyDescent="0.25">
      <c r="A21" s="48">
        <v>44206</v>
      </c>
      <c r="B21" s="52">
        <v>-120</v>
      </c>
      <c r="C21" s="53" t="s">
        <v>157</v>
      </c>
      <c r="D21" s="50" t="s">
        <v>121</v>
      </c>
      <c r="E21" s="196">
        <f t="shared" si="3"/>
        <v>1510</v>
      </c>
      <c r="F21" s="47" t="s">
        <v>158</v>
      </c>
      <c r="G21" s="156" t="str">
        <f t="shared" si="1"/>
        <v>Janeiro</v>
      </c>
      <c r="H21" s="193" t="str">
        <f t="shared" si="2"/>
        <v>Despesas</v>
      </c>
      <c r="I21" s="67">
        <f t="shared" ca="1" si="4"/>
        <v>0</v>
      </c>
    </row>
    <row r="22" spans="1:9" x14ac:dyDescent="0.25">
      <c r="A22" s="48">
        <v>44206</v>
      </c>
      <c r="B22" s="52">
        <v>-21.9</v>
      </c>
      <c r="C22" s="53" t="s">
        <v>159</v>
      </c>
      <c r="D22" s="50" t="s">
        <v>121</v>
      </c>
      <c r="E22" s="196">
        <f t="shared" si="3"/>
        <v>1488.1</v>
      </c>
      <c r="F22" s="47" t="s">
        <v>160</v>
      </c>
      <c r="G22" s="156" t="str">
        <f t="shared" si="1"/>
        <v>Janeiro</v>
      </c>
      <c r="H22" s="193" t="str">
        <f t="shared" si="2"/>
        <v>Despesas</v>
      </c>
      <c r="I22" s="67">
        <f t="shared" ca="1" si="4"/>
        <v>0</v>
      </c>
    </row>
    <row r="23" spans="1:9" x14ac:dyDescent="0.25">
      <c r="E23" s="196">
        <f t="shared" si="3"/>
        <v>1488.1</v>
      </c>
      <c r="G23" s="156" t="str">
        <f t="shared" si="1"/>
        <v>Janeiro</v>
      </c>
      <c r="H23" s="193" t="str">
        <f t="shared" si="2"/>
        <v>Despesas</v>
      </c>
      <c r="I23" s="67">
        <f t="shared" ca="1" si="4"/>
        <v>0</v>
      </c>
    </row>
    <row r="24" spans="1:9" x14ac:dyDescent="0.25">
      <c r="A24" s="48">
        <v>44206</v>
      </c>
      <c r="B24" s="49">
        <v>-500</v>
      </c>
      <c r="C24" s="54" t="s">
        <v>162</v>
      </c>
      <c r="D24" s="50" t="s">
        <v>121</v>
      </c>
      <c r="E24" s="196">
        <f t="shared" si="3"/>
        <v>988.09999999999991</v>
      </c>
      <c r="F24" s="47" t="s">
        <v>163</v>
      </c>
      <c r="G24" s="156" t="str">
        <f t="shared" si="1"/>
        <v>Janeiro</v>
      </c>
      <c r="H24" s="193" t="str">
        <f t="shared" si="2"/>
        <v>Despesas</v>
      </c>
      <c r="I24" s="67">
        <f t="shared" ca="1" si="4"/>
        <v>0</v>
      </c>
    </row>
    <row r="25" spans="1:9" x14ac:dyDescent="0.25">
      <c r="E25" s="196">
        <f t="shared" si="3"/>
        <v>988.09999999999991</v>
      </c>
      <c r="G25" s="156" t="str">
        <f t="shared" si="1"/>
        <v>Janeiro</v>
      </c>
      <c r="H25" s="193" t="str">
        <f t="shared" si="2"/>
        <v>Despesas</v>
      </c>
      <c r="I25" s="67">
        <f t="shared" ca="1" si="4"/>
        <v>0</v>
      </c>
    </row>
    <row r="26" spans="1:9" x14ac:dyDescent="0.25">
      <c r="E26" s="196">
        <f t="shared" si="3"/>
        <v>988.09999999999991</v>
      </c>
      <c r="G26" s="156" t="str">
        <f t="shared" si="1"/>
        <v>Janeiro</v>
      </c>
      <c r="H26" s="193" t="str">
        <f t="shared" si="2"/>
        <v>Despesas</v>
      </c>
      <c r="I26" s="67">
        <f t="shared" ca="1" si="4"/>
        <v>0</v>
      </c>
    </row>
    <row r="27" spans="1:9" x14ac:dyDescent="0.25">
      <c r="A27" s="48">
        <v>44207</v>
      </c>
      <c r="B27" s="49">
        <v>-1000</v>
      </c>
      <c r="C27" s="55" t="s">
        <v>164</v>
      </c>
      <c r="D27" s="50" t="s">
        <v>121</v>
      </c>
      <c r="E27" s="196">
        <f t="shared" si="3"/>
        <v>-11.900000000000091</v>
      </c>
      <c r="F27" s="47" t="s">
        <v>165</v>
      </c>
      <c r="G27" s="156" t="str">
        <f t="shared" si="1"/>
        <v>Janeiro</v>
      </c>
      <c r="H27" s="193" t="str">
        <f t="shared" si="2"/>
        <v>Despesas</v>
      </c>
      <c r="I27" s="67">
        <f t="shared" ca="1" si="4"/>
        <v>0</v>
      </c>
    </row>
    <row r="28" spans="1:9" x14ac:dyDescent="0.25">
      <c r="E28" s="196">
        <f t="shared" si="3"/>
        <v>-11.900000000000091</v>
      </c>
      <c r="G28" s="156" t="str">
        <f t="shared" si="1"/>
        <v>Janeiro</v>
      </c>
      <c r="H28" s="193" t="str">
        <f t="shared" si="2"/>
        <v>Despesas</v>
      </c>
      <c r="I28" s="67">
        <f t="shared" ca="1" si="4"/>
        <v>0</v>
      </c>
    </row>
    <row r="29" spans="1:9" x14ac:dyDescent="0.25">
      <c r="E29" s="196">
        <f t="shared" si="3"/>
        <v>-11.900000000000091</v>
      </c>
      <c r="G29" s="156" t="str">
        <f t="shared" si="1"/>
        <v>Janeiro</v>
      </c>
      <c r="H29" s="193" t="str">
        <f t="shared" si="2"/>
        <v>Despesas</v>
      </c>
      <c r="I29" s="67">
        <f t="shared" ca="1" si="4"/>
        <v>0</v>
      </c>
    </row>
    <row r="30" spans="1:9" x14ac:dyDescent="0.25">
      <c r="A30" s="48">
        <v>44207</v>
      </c>
      <c r="B30" s="49">
        <v>-50</v>
      </c>
      <c r="C30" s="47" t="s">
        <v>153</v>
      </c>
      <c r="D30" s="50" t="s">
        <v>118</v>
      </c>
      <c r="E30" s="196">
        <f t="shared" si="3"/>
        <v>-61.900000000000091</v>
      </c>
      <c r="F30" s="47" t="s">
        <v>153</v>
      </c>
      <c r="G30" s="156" t="str">
        <f t="shared" si="1"/>
        <v>Janeiro</v>
      </c>
      <c r="H30" s="193" t="str">
        <f t="shared" si="2"/>
        <v>Despesas</v>
      </c>
      <c r="I30" s="67">
        <f t="shared" ca="1" si="4"/>
        <v>0</v>
      </c>
    </row>
    <row r="31" spans="1:9" x14ac:dyDescent="0.25">
      <c r="A31" s="48">
        <v>44207</v>
      </c>
      <c r="B31" s="49">
        <v>-100</v>
      </c>
      <c r="C31" s="47" t="s">
        <v>139</v>
      </c>
      <c r="D31" s="50" t="s">
        <v>118</v>
      </c>
      <c r="E31" s="196">
        <f t="shared" si="3"/>
        <v>-161.90000000000009</v>
      </c>
      <c r="F31" s="47" t="s">
        <v>139</v>
      </c>
      <c r="G31" s="156" t="str">
        <f t="shared" si="1"/>
        <v>Janeiro</v>
      </c>
      <c r="H31" s="193" t="str">
        <f t="shared" si="2"/>
        <v>Despesas</v>
      </c>
      <c r="I31" s="67">
        <f t="shared" ca="1" si="4"/>
        <v>0</v>
      </c>
    </row>
    <row r="32" spans="1:9" x14ac:dyDescent="0.25">
      <c r="E32" s="196">
        <f t="shared" si="3"/>
        <v>-161.90000000000009</v>
      </c>
      <c r="G32" s="156" t="str">
        <f t="shared" si="1"/>
        <v>Janeiro</v>
      </c>
      <c r="H32" s="193" t="str">
        <f t="shared" si="2"/>
        <v>Despesas</v>
      </c>
      <c r="I32" s="67">
        <f t="shared" ca="1" si="4"/>
        <v>0</v>
      </c>
    </row>
    <row r="33" spans="1:9" x14ac:dyDescent="0.25">
      <c r="A33" s="48">
        <v>44210</v>
      </c>
      <c r="B33" s="49">
        <v>-200</v>
      </c>
      <c r="C33" s="47" t="s">
        <v>150</v>
      </c>
      <c r="D33" s="50" t="s">
        <v>118</v>
      </c>
      <c r="E33" s="196">
        <f t="shared" si="3"/>
        <v>-361.90000000000009</v>
      </c>
      <c r="F33" s="47" t="s">
        <v>150</v>
      </c>
      <c r="G33" s="156" t="str">
        <f t="shared" si="1"/>
        <v>Janeiro</v>
      </c>
      <c r="H33" s="193" t="str">
        <f t="shared" si="2"/>
        <v>Despesas</v>
      </c>
      <c r="I33" s="67">
        <f t="shared" ca="1" si="4"/>
        <v>0</v>
      </c>
    </row>
    <row r="34" spans="1:9" x14ac:dyDescent="0.25">
      <c r="A34" s="48">
        <v>44211</v>
      </c>
      <c r="B34" s="49">
        <v>2000</v>
      </c>
      <c r="C34" s="47" t="s">
        <v>149</v>
      </c>
      <c r="D34" s="50" t="s">
        <v>119</v>
      </c>
      <c r="E34" s="196">
        <f t="shared" si="3"/>
        <v>1638.1</v>
      </c>
      <c r="F34" s="47" t="s">
        <v>65</v>
      </c>
      <c r="G34" s="156" t="str">
        <f t="shared" si="1"/>
        <v>Janeiro</v>
      </c>
      <c r="H34" s="193" t="str">
        <f t="shared" si="2"/>
        <v>Receitas</v>
      </c>
      <c r="I34" s="67">
        <f t="shared" ca="1" si="4"/>
        <v>0</v>
      </c>
    </row>
    <row r="35" spans="1:9" x14ac:dyDescent="0.25">
      <c r="A35" s="48">
        <v>44211</v>
      </c>
      <c r="B35" s="49">
        <f>-B34*10%</f>
        <v>-200</v>
      </c>
      <c r="C35" s="47" t="s">
        <v>136</v>
      </c>
      <c r="D35" s="50" t="s">
        <v>118</v>
      </c>
      <c r="E35" s="196">
        <f t="shared" si="3"/>
        <v>1438.1</v>
      </c>
      <c r="F35" s="47" t="s">
        <v>136</v>
      </c>
      <c r="G35" s="156" t="str">
        <f t="shared" si="1"/>
        <v>Janeiro</v>
      </c>
      <c r="H35" s="193" t="str">
        <f t="shared" si="2"/>
        <v>Despesas</v>
      </c>
      <c r="I35" s="67">
        <f t="shared" ca="1" si="4"/>
        <v>0</v>
      </c>
    </row>
    <row r="36" spans="1:9" x14ac:dyDescent="0.25">
      <c r="E36" s="196">
        <f t="shared" si="3"/>
        <v>1438.1</v>
      </c>
      <c r="G36" s="156" t="str">
        <f t="shared" si="1"/>
        <v>Janeiro</v>
      </c>
      <c r="H36" s="193" t="str">
        <f t="shared" si="2"/>
        <v>Despesas</v>
      </c>
      <c r="I36" s="67">
        <f ca="1">IF(A36=TODAY(),IF(A37=TODAY(),0,E36),0)</f>
        <v>0</v>
      </c>
    </row>
    <row r="37" spans="1:9" x14ac:dyDescent="0.25">
      <c r="E37" s="196">
        <f>E36+B37</f>
        <v>1438.1</v>
      </c>
      <c r="G37" s="156" t="str">
        <f t="shared" si="1"/>
        <v>Janeiro</v>
      </c>
      <c r="H37" s="193" t="str">
        <f t="shared" si="2"/>
        <v>Despesas</v>
      </c>
      <c r="I37" s="67">
        <f t="shared" ca="1" si="4"/>
        <v>0</v>
      </c>
    </row>
    <row r="38" spans="1:9" x14ac:dyDescent="0.25">
      <c r="E38" s="196">
        <f t="shared" si="3"/>
        <v>1438.1</v>
      </c>
      <c r="G38" s="156" t="str">
        <f t="shared" si="1"/>
        <v>Janeiro</v>
      </c>
      <c r="H38" s="193" t="str">
        <f t="shared" si="2"/>
        <v>Despesas</v>
      </c>
      <c r="I38" s="67">
        <f ca="1">IF(A38=TODAY(),IF(A39=TODAY(),0,E38),0)</f>
        <v>0</v>
      </c>
    </row>
    <row r="39" spans="1:9" x14ac:dyDescent="0.25">
      <c r="E39" s="196">
        <f>E38+B39</f>
        <v>1438.1</v>
      </c>
      <c r="G39" s="156" t="str">
        <f t="shared" si="1"/>
        <v>Janeiro</v>
      </c>
      <c r="H39" s="193" t="str">
        <f t="shared" si="2"/>
        <v>Despesas</v>
      </c>
      <c r="I39" s="67">
        <f t="shared" ca="1" si="4"/>
        <v>0</v>
      </c>
    </row>
    <row r="40" spans="1:9" x14ac:dyDescent="0.25">
      <c r="E40" s="196">
        <f t="shared" si="3"/>
        <v>1438.1</v>
      </c>
      <c r="G40" s="156" t="str">
        <f t="shared" si="1"/>
        <v>Janeiro</v>
      </c>
      <c r="H40" s="193" t="str">
        <f t="shared" si="2"/>
        <v>Despesas</v>
      </c>
      <c r="I40" s="67">
        <f t="shared" ca="1" si="4"/>
        <v>0</v>
      </c>
    </row>
    <row r="41" spans="1:9" x14ac:dyDescent="0.25">
      <c r="A41" s="48">
        <v>44216</v>
      </c>
      <c r="B41" s="49">
        <v>-100</v>
      </c>
      <c r="C41" s="47" t="s">
        <v>147</v>
      </c>
      <c r="D41" s="50" t="s">
        <v>119</v>
      </c>
      <c r="E41" s="196">
        <f t="shared" si="3"/>
        <v>1338.1</v>
      </c>
      <c r="F41" s="47" t="s">
        <v>147</v>
      </c>
      <c r="G41" s="156" t="str">
        <f t="shared" si="1"/>
        <v>Janeiro</v>
      </c>
      <c r="H41" s="193" t="str">
        <f t="shared" si="2"/>
        <v>Despesas</v>
      </c>
      <c r="I41" s="67">
        <f t="shared" ca="1" si="4"/>
        <v>0</v>
      </c>
    </row>
    <row r="42" spans="1:9" x14ac:dyDescent="0.25">
      <c r="E42" s="196">
        <f t="shared" si="3"/>
        <v>1338.1</v>
      </c>
      <c r="G42" s="156" t="str">
        <f t="shared" si="1"/>
        <v>Janeiro</v>
      </c>
      <c r="H42" s="193" t="str">
        <f t="shared" si="2"/>
        <v>Despesas</v>
      </c>
      <c r="I42" s="67">
        <f t="shared" ca="1" si="4"/>
        <v>0</v>
      </c>
    </row>
    <row r="43" spans="1:9" x14ac:dyDescent="0.25">
      <c r="E43" s="196">
        <f t="shared" si="3"/>
        <v>1338.1</v>
      </c>
      <c r="G43" s="156" t="str">
        <f t="shared" si="1"/>
        <v>Janeiro</v>
      </c>
      <c r="H43" s="193" t="str">
        <f t="shared" si="2"/>
        <v>Despesas</v>
      </c>
      <c r="I43" s="67">
        <f t="shared" ca="1" si="4"/>
        <v>0</v>
      </c>
    </row>
    <row r="44" spans="1:9" x14ac:dyDescent="0.25">
      <c r="A44" s="48">
        <v>44221</v>
      </c>
      <c r="B44" s="49">
        <v>-200</v>
      </c>
      <c r="C44" s="47" t="s">
        <v>148</v>
      </c>
      <c r="D44" s="50" t="s">
        <v>119</v>
      </c>
      <c r="E44" s="196">
        <f t="shared" si="3"/>
        <v>1138.0999999999999</v>
      </c>
      <c r="F44" s="47" t="s">
        <v>148</v>
      </c>
      <c r="G44" s="156" t="str">
        <f t="shared" si="1"/>
        <v>Janeiro</v>
      </c>
      <c r="H44" s="193" t="str">
        <f t="shared" si="2"/>
        <v>Despesas</v>
      </c>
      <c r="I44" s="67">
        <f t="shared" ca="1" si="4"/>
        <v>0</v>
      </c>
    </row>
    <row r="45" spans="1:9" x14ac:dyDescent="0.25">
      <c r="E45" s="196">
        <f t="shared" si="3"/>
        <v>1138.0999999999999</v>
      </c>
      <c r="G45" s="156" t="str">
        <f t="shared" si="1"/>
        <v>Janeiro</v>
      </c>
      <c r="H45" s="193" t="str">
        <f t="shared" si="2"/>
        <v>Despesas</v>
      </c>
      <c r="I45" s="67">
        <f t="shared" ca="1" si="4"/>
        <v>0</v>
      </c>
    </row>
    <row r="46" spans="1:9" x14ac:dyDescent="0.25">
      <c r="E46" s="196">
        <f t="shared" si="3"/>
        <v>1138.0999999999999</v>
      </c>
      <c r="G46" s="156" t="str">
        <f t="shared" si="1"/>
        <v>Janeiro</v>
      </c>
      <c r="H46" s="193" t="str">
        <f t="shared" si="2"/>
        <v>Despesas</v>
      </c>
      <c r="I46" s="67">
        <f t="shared" ca="1" si="4"/>
        <v>0</v>
      </c>
    </row>
    <row r="47" spans="1:9" x14ac:dyDescent="0.25">
      <c r="E47" s="196">
        <f t="shared" si="3"/>
        <v>1138.0999999999999</v>
      </c>
      <c r="G47" s="156" t="str">
        <f t="shared" si="1"/>
        <v>Janeiro</v>
      </c>
      <c r="H47" s="193" t="str">
        <f t="shared" si="2"/>
        <v>Despesas</v>
      </c>
      <c r="I47" s="67">
        <f t="shared" ca="1" si="4"/>
        <v>0</v>
      </c>
    </row>
    <row r="48" spans="1:9" x14ac:dyDescent="0.25">
      <c r="A48" s="48">
        <v>44226</v>
      </c>
      <c r="B48" s="49">
        <v>1250</v>
      </c>
      <c r="C48" s="47" t="s">
        <v>65</v>
      </c>
      <c r="D48" s="50" t="s">
        <v>119</v>
      </c>
      <c r="E48" s="196">
        <f t="shared" si="3"/>
        <v>2388.1</v>
      </c>
      <c r="F48" s="47" t="s">
        <v>65</v>
      </c>
      <c r="G48" s="156" t="str">
        <f t="shared" si="1"/>
        <v>Janeiro</v>
      </c>
      <c r="H48" s="193" t="str">
        <f t="shared" si="2"/>
        <v>Receitas</v>
      </c>
      <c r="I48" s="67">
        <f t="shared" ca="1" si="4"/>
        <v>0</v>
      </c>
    </row>
    <row r="49" spans="1:9" x14ac:dyDescent="0.25">
      <c r="A49" s="48">
        <v>44226</v>
      </c>
      <c r="B49" s="49">
        <f>-B48*10%</f>
        <v>-125</v>
      </c>
      <c r="C49" s="47" t="s">
        <v>136</v>
      </c>
      <c r="D49" s="50" t="s">
        <v>118</v>
      </c>
      <c r="E49" s="196">
        <f t="shared" si="3"/>
        <v>2263.1</v>
      </c>
      <c r="F49" s="47" t="s">
        <v>136</v>
      </c>
      <c r="G49" s="156" t="str">
        <f t="shared" si="1"/>
        <v>Janeiro</v>
      </c>
      <c r="H49" s="193" t="str">
        <f t="shared" si="2"/>
        <v>Despesas</v>
      </c>
      <c r="I49" s="67">
        <f t="shared" ca="1" si="4"/>
        <v>0</v>
      </c>
    </row>
    <row r="50" spans="1:9" x14ac:dyDescent="0.25">
      <c r="A50" s="56"/>
      <c r="B50" s="57"/>
      <c r="C50" s="58" t="s">
        <v>92</v>
      </c>
      <c r="D50" s="58"/>
      <c r="E50" s="197">
        <f t="shared" si="3"/>
        <v>2263.1</v>
      </c>
      <c r="F50" s="59"/>
      <c r="G50" s="215" t="str">
        <f t="shared" si="1"/>
        <v>Janeiro</v>
      </c>
      <c r="H50" s="193" t="str">
        <f t="shared" si="2"/>
        <v>Despesas</v>
      </c>
      <c r="I50" s="67">
        <f t="shared" ca="1" si="4"/>
        <v>0</v>
      </c>
    </row>
    <row r="51" spans="1:9" x14ac:dyDescent="0.25">
      <c r="A51" s="48">
        <v>44228</v>
      </c>
      <c r="B51" s="49">
        <v>4000</v>
      </c>
      <c r="C51" s="47" t="s">
        <v>62</v>
      </c>
      <c r="D51" s="50" t="s">
        <v>119</v>
      </c>
      <c r="E51" s="196">
        <f t="shared" si="3"/>
        <v>6263.1</v>
      </c>
      <c r="F51" s="47" t="s">
        <v>62</v>
      </c>
      <c r="G51" s="156" t="str">
        <f t="shared" si="1"/>
        <v>Fevereiro</v>
      </c>
      <c r="H51" s="193" t="str">
        <f t="shared" si="2"/>
        <v>Receitas</v>
      </c>
      <c r="I51" s="67">
        <f t="shared" ca="1" si="4"/>
        <v>0</v>
      </c>
    </row>
    <row r="52" spans="1:9" x14ac:dyDescent="0.25">
      <c r="A52" s="48">
        <v>44228</v>
      </c>
      <c r="B52" s="49">
        <f>-B51*10%</f>
        <v>-400</v>
      </c>
      <c r="C52" s="47" t="s">
        <v>136</v>
      </c>
      <c r="D52" s="50" t="s">
        <v>118</v>
      </c>
      <c r="E52" s="196">
        <f t="shared" si="3"/>
        <v>5863.1</v>
      </c>
      <c r="F52" s="47" t="s">
        <v>136</v>
      </c>
      <c r="G52" s="156" t="str">
        <f t="shared" si="1"/>
        <v>Fevereiro</v>
      </c>
      <c r="H52" s="193" t="str">
        <f t="shared" si="2"/>
        <v>Despesas</v>
      </c>
      <c r="I52" s="67">
        <f t="shared" ca="1" si="4"/>
        <v>0</v>
      </c>
    </row>
    <row r="53" spans="1:9" x14ac:dyDescent="0.25">
      <c r="E53" s="196">
        <f t="shared" si="3"/>
        <v>5863.1</v>
      </c>
      <c r="G53" s="156" t="str">
        <f t="shared" si="1"/>
        <v>Janeiro</v>
      </c>
      <c r="H53" s="193" t="str">
        <f t="shared" si="2"/>
        <v>Despesas</v>
      </c>
      <c r="I53" s="67">
        <f t="shared" ca="1" si="4"/>
        <v>0</v>
      </c>
    </row>
    <row r="54" spans="1:9" x14ac:dyDescent="0.25">
      <c r="E54" s="196">
        <f t="shared" si="3"/>
        <v>5863.1</v>
      </c>
      <c r="G54" s="156" t="str">
        <f t="shared" si="1"/>
        <v>Janeiro</v>
      </c>
      <c r="H54" s="193" t="str">
        <f t="shared" si="2"/>
        <v>Despesas</v>
      </c>
      <c r="I54" s="67">
        <f t="shared" ca="1" si="4"/>
        <v>0</v>
      </c>
    </row>
    <row r="55" spans="1:9" x14ac:dyDescent="0.25">
      <c r="A55" s="48">
        <v>44230</v>
      </c>
      <c r="B55" s="49">
        <v>-130</v>
      </c>
      <c r="C55" s="47" t="s">
        <v>140</v>
      </c>
      <c r="E55" s="196">
        <f t="shared" si="3"/>
        <v>5733.1</v>
      </c>
      <c r="F55" s="47" t="s">
        <v>140</v>
      </c>
      <c r="G55" s="156" t="str">
        <f t="shared" si="1"/>
        <v>Fevereiro</v>
      </c>
      <c r="H55" s="193" t="str">
        <f t="shared" si="2"/>
        <v>Despesas</v>
      </c>
      <c r="I55" s="67">
        <f t="shared" ca="1" si="4"/>
        <v>0</v>
      </c>
    </row>
    <row r="56" spans="1:9" x14ac:dyDescent="0.25">
      <c r="A56" s="48">
        <v>44230</v>
      </c>
      <c r="B56" s="49">
        <v>-150</v>
      </c>
      <c r="C56" s="47" t="s">
        <v>141</v>
      </c>
      <c r="E56" s="196">
        <f t="shared" si="3"/>
        <v>5583.1</v>
      </c>
      <c r="F56" s="47" t="s">
        <v>142</v>
      </c>
      <c r="G56" s="156" t="str">
        <f t="shared" si="1"/>
        <v>Fevereiro</v>
      </c>
      <c r="H56" s="193" t="str">
        <f t="shared" si="2"/>
        <v>Despesas</v>
      </c>
      <c r="I56" s="67">
        <f t="shared" ca="1" si="4"/>
        <v>0</v>
      </c>
    </row>
    <row r="57" spans="1:9" x14ac:dyDescent="0.25">
      <c r="A57" s="48">
        <v>44230</v>
      </c>
      <c r="B57" s="49">
        <v>-100</v>
      </c>
      <c r="C57" s="47" t="s">
        <v>143</v>
      </c>
      <c r="E57" s="196">
        <f t="shared" si="3"/>
        <v>5483.1</v>
      </c>
      <c r="F57" s="47" t="s">
        <v>143</v>
      </c>
      <c r="G57" s="156" t="str">
        <f t="shared" si="1"/>
        <v>Fevereiro</v>
      </c>
      <c r="H57" s="193" t="str">
        <f t="shared" si="2"/>
        <v>Despesas</v>
      </c>
      <c r="I57" s="67">
        <f t="shared" ca="1" si="4"/>
        <v>0</v>
      </c>
    </row>
    <row r="58" spans="1:9" x14ac:dyDescent="0.25">
      <c r="A58" s="48">
        <v>44230</v>
      </c>
      <c r="B58" s="49">
        <v>-50</v>
      </c>
      <c r="C58" s="47" t="s">
        <v>144</v>
      </c>
      <c r="E58" s="196">
        <f t="shared" si="3"/>
        <v>5433.1</v>
      </c>
      <c r="F58" s="47" t="s">
        <v>144</v>
      </c>
      <c r="G58" s="156" t="str">
        <f t="shared" si="1"/>
        <v>Fevereiro</v>
      </c>
      <c r="H58" s="193" t="str">
        <f t="shared" si="2"/>
        <v>Despesas</v>
      </c>
      <c r="I58" s="67">
        <f t="shared" ca="1" si="4"/>
        <v>0</v>
      </c>
    </row>
    <row r="59" spans="1:9" x14ac:dyDescent="0.25">
      <c r="E59" s="196">
        <f t="shared" si="3"/>
        <v>5433.1</v>
      </c>
      <c r="G59" s="156" t="str">
        <f t="shared" si="1"/>
        <v>Janeiro</v>
      </c>
      <c r="H59" s="193" t="str">
        <f t="shared" si="2"/>
        <v>Despesas</v>
      </c>
      <c r="I59" s="67">
        <f t="shared" ca="1" si="4"/>
        <v>0</v>
      </c>
    </row>
    <row r="60" spans="1:9" x14ac:dyDescent="0.25">
      <c r="E60" s="196">
        <f t="shared" si="3"/>
        <v>5433.1</v>
      </c>
      <c r="G60" s="156" t="str">
        <f t="shared" si="1"/>
        <v>Janeiro</v>
      </c>
      <c r="H60" s="193" t="str">
        <f t="shared" si="2"/>
        <v>Despesas</v>
      </c>
      <c r="I60" s="67">
        <f t="shared" ca="1" si="4"/>
        <v>0</v>
      </c>
    </row>
    <row r="61" spans="1:9" x14ac:dyDescent="0.25">
      <c r="A61" s="48">
        <v>44232</v>
      </c>
      <c r="B61" s="49">
        <v>-200</v>
      </c>
      <c r="C61" s="47" t="s">
        <v>150</v>
      </c>
      <c r="E61" s="196">
        <f t="shared" si="3"/>
        <v>5233.1000000000004</v>
      </c>
      <c r="F61" s="47" t="s">
        <v>150</v>
      </c>
      <c r="G61" s="156" t="str">
        <f t="shared" si="1"/>
        <v>Fevereiro</v>
      </c>
      <c r="H61" s="193" t="str">
        <f t="shared" si="2"/>
        <v>Despesas</v>
      </c>
      <c r="I61" s="67">
        <f t="shared" ca="1" si="4"/>
        <v>0</v>
      </c>
    </row>
    <row r="62" spans="1:9" x14ac:dyDescent="0.25">
      <c r="A62" s="48">
        <v>44232</v>
      </c>
      <c r="B62" s="49">
        <v>-50</v>
      </c>
      <c r="C62" s="47" t="s">
        <v>151</v>
      </c>
      <c r="E62" s="196">
        <f t="shared" si="3"/>
        <v>5183.1000000000004</v>
      </c>
      <c r="F62" s="47" t="s">
        <v>151</v>
      </c>
      <c r="G62" s="156" t="str">
        <f t="shared" si="1"/>
        <v>Fevereiro</v>
      </c>
      <c r="H62" s="193" t="str">
        <f t="shared" si="2"/>
        <v>Despesas</v>
      </c>
      <c r="I62" s="67">
        <f t="shared" ca="1" si="4"/>
        <v>0</v>
      </c>
    </row>
    <row r="63" spans="1:9" x14ac:dyDescent="0.25">
      <c r="A63" s="48">
        <v>44233</v>
      </c>
      <c r="B63" s="49">
        <v>-100</v>
      </c>
      <c r="C63" s="47" t="s">
        <v>152</v>
      </c>
      <c r="E63" s="196">
        <f t="shared" si="3"/>
        <v>5083.1000000000004</v>
      </c>
      <c r="F63" s="47" t="s">
        <v>152</v>
      </c>
      <c r="G63" s="156" t="str">
        <f t="shared" si="1"/>
        <v>Fevereiro</v>
      </c>
      <c r="H63" s="193" t="str">
        <f t="shared" si="2"/>
        <v>Despesas</v>
      </c>
      <c r="I63" s="67">
        <f t="shared" ca="1" si="4"/>
        <v>0</v>
      </c>
    </row>
    <row r="64" spans="1:9" x14ac:dyDescent="0.25">
      <c r="E64" s="196">
        <f t="shared" si="3"/>
        <v>5083.1000000000004</v>
      </c>
      <c r="G64" s="156" t="str">
        <f t="shared" si="1"/>
        <v>Janeiro</v>
      </c>
      <c r="H64" s="193" t="str">
        <f t="shared" si="2"/>
        <v>Despesas</v>
      </c>
      <c r="I64" s="67">
        <f t="shared" ca="1" si="4"/>
        <v>0</v>
      </c>
    </row>
    <row r="65" spans="1:9" x14ac:dyDescent="0.25">
      <c r="E65" s="196">
        <f t="shared" si="3"/>
        <v>5083.1000000000004</v>
      </c>
      <c r="G65" s="156" t="str">
        <f t="shared" si="1"/>
        <v>Janeiro</v>
      </c>
      <c r="H65" s="193" t="str">
        <f t="shared" si="2"/>
        <v>Despesas</v>
      </c>
      <c r="I65" s="67">
        <f t="shared" ca="1" si="4"/>
        <v>0</v>
      </c>
    </row>
    <row r="66" spans="1:9" x14ac:dyDescent="0.25">
      <c r="A66" s="48">
        <v>44237</v>
      </c>
      <c r="B66" s="49">
        <v>-800</v>
      </c>
      <c r="C66" s="47" t="s">
        <v>145</v>
      </c>
      <c r="E66" s="196">
        <f t="shared" si="3"/>
        <v>4283.1000000000004</v>
      </c>
      <c r="F66" s="47" t="s">
        <v>145</v>
      </c>
      <c r="G66" s="156" t="str">
        <f t="shared" si="1"/>
        <v>Fevereiro</v>
      </c>
      <c r="H66" s="193" t="str">
        <f t="shared" si="2"/>
        <v>Despesas</v>
      </c>
      <c r="I66" s="67">
        <f t="shared" ca="1" si="4"/>
        <v>0</v>
      </c>
    </row>
    <row r="67" spans="1:9" x14ac:dyDescent="0.25">
      <c r="A67" s="48">
        <v>44237</v>
      </c>
      <c r="B67" s="49">
        <v>-70</v>
      </c>
      <c r="C67" s="47" t="s">
        <v>146</v>
      </c>
      <c r="E67" s="196">
        <f t="shared" si="3"/>
        <v>4213.1000000000004</v>
      </c>
      <c r="F67" s="47" t="s">
        <v>146</v>
      </c>
      <c r="G67" s="156" t="str">
        <f t="shared" si="1"/>
        <v>Fevereiro</v>
      </c>
      <c r="H67" s="193" t="str">
        <f t="shared" ref="H67:H130" si="5">IF(B67&gt;0,"Receitas","Despesas")</f>
        <v>Despesas</v>
      </c>
      <c r="I67" s="67">
        <f t="shared" ca="1" si="4"/>
        <v>0</v>
      </c>
    </row>
    <row r="68" spans="1:9" x14ac:dyDescent="0.25">
      <c r="E68" s="196">
        <f t="shared" si="3"/>
        <v>4213.1000000000004</v>
      </c>
      <c r="G68" s="156" t="str">
        <f t="shared" si="1"/>
        <v>Janeiro</v>
      </c>
      <c r="H68" s="193" t="str">
        <f t="shared" si="5"/>
        <v>Despesas</v>
      </c>
      <c r="I68" s="67">
        <f t="shared" ref="I68:I84" ca="1" si="6">IF(A68=TODAY(),IF(A69=TODAY(),0,E68),0)</f>
        <v>0</v>
      </c>
    </row>
    <row r="69" spans="1:9" x14ac:dyDescent="0.25">
      <c r="E69" s="196">
        <f t="shared" si="3"/>
        <v>4213.1000000000004</v>
      </c>
      <c r="G69" s="156" t="str">
        <f t="shared" si="1"/>
        <v>Janeiro</v>
      </c>
      <c r="H69" s="193" t="str">
        <f t="shared" si="5"/>
        <v>Despesas</v>
      </c>
      <c r="I69" s="67">
        <f t="shared" ca="1" si="6"/>
        <v>0</v>
      </c>
    </row>
    <row r="70" spans="1:9" x14ac:dyDescent="0.25">
      <c r="A70" s="48">
        <v>44237</v>
      </c>
      <c r="B70" s="52">
        <v>-70</v>
      </c>
      <c r="C70" s="53" t="s">
        <v>155</v>
      </c>
      <c r="E70" s="196">
        <f t="shared" si="3"/>
        <v>4143.1000000000004</v>
      </c>
      <c r="F70" s="47" t="s">
        <v>156</v>
      </c>
      <c r="G70" s="156" t="str">
        <f t="shared" si="1"/>
        <v>Fevereiro</v>
      </c>
      <c r="H70" s="193" t="str">
        <f t="shared" si="5"/>
        <v>Despesas</v>
      </c>
      <c r="I70" s="67">
        <f t="shared" ca="1" si="6"/>
        <v>0</v>
      </c>
    </row>
    <row r="71" spans="1:9" x14ac:dyDescent="0.25">
      <c r="A71" s="48">
        <v>44237</v>
      </c>
      <c r="B71" s="52">
        <v>-120</v>
      </c>
      <c r="C71" s="53" t="s">
        <v>157</v>
      </c>
      <c r="E71" s="196">
        <f t="shared" si="3"/>
        <v>4023.1000000000004</v>
      </c>
      <c r="F71" s="47" t="s">
        <v>158</v>
      </c>
      <c r="G71" s="156" t="str">
        <f t="shared" si="1"/>
        <v>Fevereiro</v>
      </c>
      <c r="H71" s="193" t="str">
        <f t="shared" si="5"/>
        <v>Despesas</v>
      </c>
      <c r="I71" s="67">
        <f t="shared" ca="1" si="6"/>
        <v>0</v>
      </c>
    </row>
    <row r="72" spans="1:9" x14ac:dyDescent="0.25">
      <c r="A72" s="48">
        <v>44237</v>
      </c>
      <c r="B72" s="52">
        <v>-21.9</v>
      </c>
      <c r="C72" s="53" t="s">
        <v>159</v>
      </c>
      <c r="E72" s="196">
        <f t="shared" si="3"/>
        <v>4001.2000000000003</v>
      </c>
      <c r="F72" s="47" t="s">
        <v>160</v>
      </c>
      <c r="G72" s="156" t="str">
        <f t="shared" si="1"/>
        <v>Fevereiro</v>
      </c>
      <c r="H72" s="193" t="str">
        <f t="shared" si="5"/>
        <v>Despesas</v>
      </c>
      <c r="I72" s="67">
        <f t="shared" ca="1" si="6"/>
        <v>0</v>
      </c>
    </row>
    <row r="73" spans="1:9" x14ac:dyDescent="0.25">
      <c r="E73" s="196">
        <f t="shared" si="3"/>
        <v>4001.2000000000003</v>
      </c>
      <c r="G73" s="156" t="str">
        <f t="shared" si="1"/>
        <v>Janeiro</v>
      </c>
      <c r="H73" s="193" t="str">
        <f t="shared" si="5"/>
        <v>Despesas</v>
      </c>
      <c r="I73" s="67">
        <f t="shared" ca="1" si="6"/>
        <v>0</v>
      </c>
    </row>
    <row r="74" spans="1:9" x14ac:dyDescent="0.25">
      <c r="A74" s="48">
        <v>44237</v>
      </c>
      <c r="B74" s="49">
        <v>-500</v>
      </c>
      <c r="C74" s="54" t="s">
        <v>170</v>
      </c>
      <c r="E74" s="196">
        <f t="shared" si="3"/>
        <v>3501.2000000000003</v>
      </c>
      <c r="F74" s="47" t="s">
        <v>163</v>
      </c>
      <c r="G74" s="156" t="str">
        <f t="shared" si="1"/>
        <v>Fevereiro</v>
      </c>
      <c r="H74" s="193" t="str">
        <f t="shared" si="5"/>
        <v>Despesas</v>
      </c>
      <c r="I74" s="67">
        <f t="shared" ca="1" si="6"/>
        <v>0</v>
      </c>
    </row>
    <row r="75" spans="1:9" x14ac:dyDescent="0.25">
      <c r="E75" s="196">
        <f t="shared" si="3"/>
        <v>3501.2000000000003</v>
      </c>
      <c r="G75" s="156" t="str">
        <f t="shared" si="1"/>
        <v>Janeiro</v>
      </c>
      <c r="H75" s="193" t="str">
        <f t="shared" si="5"/>
        <v>Despesas</v>
      </c>
      <c r="I75" s="67">
        <f t="shared" ca="1" si="6"/>
        <v>0</v>
      </c>
    </row>
    <row r="76" spans="1:9" x14ac:dyDescent="0.25">
      <c r="E76" s="196">
        <f t="shared" si="3"/>
        <v>3501.2000000000003</v>
      </c>
      <c r="G76" s="156" t="str">
        <f t="shared" si="1"/>
        <v>Janeiro</v>
      </c>
      <c r="H76" s="193" t="str">
        <f t="shared" si="5"/>
        <v>Despesas</v>
      </c>
      <c r="I76" s="67">
        <f t="shared" ca="1" si="6"/>
        <v>0</v>
      </c>
    </row>
    <row r="77" spans="1:9" x14ac:dyDescent="0.25">
      <c r="E77" s="196">
        <f t="shared" si="3"/>
        <v>3501.2000000000003</v>
      </c>
      <c r="G77" s="156" t="str">
        <f t="shared" si="1"/>
        <v>Janeiro</v>
      </c>
      <c r="H77" s="193" t="str">
        <f t="shared" si="5"/>
        <v>Despesas</v>
      </c>
      <c r="I77" s="67">
        <f t="shared" ca="1" si="6"/>
        <v>0</v>
      </c>
    </row>
    <row r="78" spans="1:9" x14ac:dyDescent="0.25">
      <c r="E78" s="196">
        <f t="shared" si="3"/>
        <v>3501.2000000000003</v>
      </c>
      <c r="G78" s="156" t="str">
        <f t="shared" ref="G78:G141" si="7">IF(ISNA(VLOOKUP(MONTH(A78),$O$3:$P$14,2)),"",VLOOKUP(MONTH(A78),$O$3:$P$14,2))</f>
        <v>Janeiro</v>
      </c>
      <c r="H78" s="193" t="str">
        <f t="shared" si="5"/>
        <v>Despesas</v>
      </c>
      <c r="I78" s="67">
        <f t="shared" ca="1" si="6"/>
        <v>0</v>
      </c>
    </row>
    <row r="79" spans="1:9" x14ac:dyDescent="0.25">
      <c r="A79" s="48">
        <v>44238</v>
      </c>
      <c r="B79" s="49">
        <v>-50</v>
      </c>
      <c r="C79" s="47" t="s">
        <v>153</v>
      </c>
      <c r="E79" s="196">
        <f t="shared" ref="E79:E142" si="8">E78+B79</f>
        <v>3451.2000000000003</v>
      </c>
      <c r="G79" s="156" t="str">
        <f t="shared" si="7"/>
        <v>Fevereiro</v>
      </c>
      <c r="H79" s="193" t="str">
        <f t="shared" si="5"/>
        <v>Despesas</v>
      </c>
      <c r="I79" s="67">
        <f t="shared" ca="1" si="6"/>
        <v>0</v>
      </c>
    </row>
    <row r="80" spans="1:9" x14ac:dyDescent="0.25">
      <c r="A80" s="48">
        <v>44238</v>
      </c>
      <c r="B80" s="49">
        <v>-100</v>
      </c>
      <c r="C80" s="47" t="s">
        <v>139</v>
      </c>
      <c r="E80" s="196">
        <f t="shared" si="8"/>
        <v>3351.2000000000003</v>
      </c>
      <c r="G80" s="156" t="str">
        <f t="shared" si="7"/>
        <v>Fevereiro</v>
      </c>
      <c r="H80" s="193" t="str">
        <f t="shared" si="5"/>
        <v>Despesas</v>
      </c>
      <c r="I80" s="67">
        <f t="shared" ca="1" si="6"/>
        <v>0</v>
      </c>
    </row>
    <row r="81" spans="1:9" x14ac:dyDescent="0.25">
      <c r="E81" s="196">
        <f t="shared" si="8"/>
        <v>3351.2000000000003</v>
      </c>
      <c r="G81" s="156" t="str">
        <f t="shared" si="7"/>
        <v>Janeiro</v>
      </c>
      <c r="H81" s="193" t="str">
        <f t="shared" si="5"/>
        <v>Despesas</v>
      </c>
      <c r="I81" s="67">
        <f t="shared" ca="1" si="6"/>
        <v>0</v>
      </c>
    </row>
    <row r="82" spans="1:9" x14ac:dyDescent="0.25">
      <c r="A82" s="48">
        <v>44241</v>
      </c>
      <c r="B82" s="49">
        <v>-200</v>
      </c>
      <c r="C82" s="47" t="s">
        <v>150</v>
      </c>
      <c r="E82" s="196">
        <f t="shared" si="8"/>
        <v>3151.2000000000003</v>
      </c>
      <c r="G82" s="156" t="str">
        <f t="shared" si="7"/>
        <v>Fevereiro</v>
      </c>
      <c r="H82" s="193" t="str">
        <f t="shared" si="5"/>
        <v>Despesas</v>
      </c>
      <c r="I82" s="67">
        <f t="shared" ca="1" si="6"/>
        <v>0</v>
      </c>
    </row>
    <row r="83" spans="1:9" x14ac:dyDescent="0.25">
      <c r="A83" s="48">
        <v>44242</v>
      </c>
      <c r="B83" s="49">
        <f>2500/2</f>
        <v>1250</v>
      </c>
      <c r="C83" s="47" t="s">
        <v>149</v>
      </c>
      <c r="E83" s="196">
        <f t="shared" si="8"/>
        <v>4401.2000000000007</v>
      </c>
      <c r="G83" s="156" t="str">
        <f t="shared" si="7"/>
        <v>Fevereiro</v>
      </c>
      <c r="H83" s="193" t="str">
        <f t="shared" si="5"/>
        <v>Receitas</v>
      </c>
      <c r="I83" s="67">
        <f t="shared" ca="1" si="6"/>
        <v>0</v>
      </c>
    </row>
    <row r="84" spans="1:9" x14ac:dyDescent="0.25">
      <c r="A84" s="48">
        <v>44242</v>
      </c>
      <c r="B84" s="49">
        <f>-B83*10%</f>
        <v>-125</v>
      </c>
      <c r="C84" s="47" t="s">
        <v>136</v>
      </c>
      <c r="E84" s="196">
        <f t="shared" si="8"/>
        <v>4276.2000000000007</v>
      </c>
      <c r="G84" s="156" t="str">
        <f t="shared" si="7"/>
        <v>Fevereiro</v>
      </c>
      <c r="H84" s="193" t="str">
        <f t="shared" si="5"/>
        <v>Despesas</v>
      </c>
      <c r="I84" s="67">
        <f t="shared" ca="1" si="6"/>
        <v>0</v>
      </c>
    </row>
    <row r="85" spans="1:9" x14ac:dyDescent="0.25">
      <c r="A85" s="48">
        <v>44242</v>
      </c>
      <c r="E85" s="196">
        <f t="shared" si="8"/>
        <v>4276.2000000000007</v>
      </c>
      <c r="G85" s="156" t="str">
        <f t="shared" si="7"/>
        <v>Fevereiro</v>
      </c>
      <c r="H85" s="193" t="str">
        <f t="shared" si="5"/>
        <v>Despesas</v>
      </c>
      <c r="I85" s="67">
        <f ca="1">IF(A85=TODAY(),IF(A86=TODAY(),0,E85),0)</f>
        <v>0</v>
      </c>
    </row>
    <row r="86" spans="1:9" x14ac:dyDescent="0.25">
      <c r="E86" s="196">
        <f t="shared" si="8"/>
        <v>4276.2000000000007</v>
      </c>
      <c r="G86" s="156" t="str">
        <f t="shared" si="7"/>
        <v>Janeiro</v>
      </c>
      <c r="H86" s="193" t="str">
        <f t="shared" si="5"/>
        <v>Despesas</v>
      </c>
      <c r="I86" s="67">
        <f t="shared" ref="I86:I149" ca="1" si="9">IF(A86=TODAY(),IF(A87=TODAY(),0,E86),0)</f>
        <v>0</v>
      </c>
    </row>
    <row r="87" spans="1:9" x14ac:dyDescent="0.25">
      <c r="E87" s="196">
        <f t="shared" si="8"/>
        <v>4276.2000000000007</v>
      </c>
      <c r="G87" s="156" t="str">
        <f t="shared" si="7"/>
        <v>Janeiro</v>
      </c>
      <c r="H87" s="193" t="str">
        <f t="shared" si="5"/>
        <v>Despesas</v>
      </c>
      <c r="I87" s="67">
        <f t="shared" ca="1" si="9"/>
        <v>0</v>
      </c>
    </row>
    <row r="88" spans="1:9" x14ac:dyDescent="0.25">
      <c r="E88" s="196">
        <f t="shared" si="8"/>
        <v>4276.2000000000007</v>
      </c>
      <c r="G88" s="156" t="str">
        <f t="shared" si="7"/>
        <v>Janeiro</v>
      </c>
      <c r="H88" s="193" t="str">
        <f t="shared" si="5"/>
        <v>Despesas</v>
      </c>
      <c r="I88" s="67">
        <f t="shared" ca="1" si="9"/>
        <v>0</v>
      </c>
    </row>
    <row r="89" spans="1:9" x14ac:dyDescent="0.25">
      <c r="E89" s="196">
        <f t="shared" si="8"/>
        <v>4276.2000000000007</v>
      </c>
      <c r="G89" s="156" t="str">
        <f t="shared" si="7"/>
        <v>Janeiro</v>
      </c>
      <c r="H89" s="193" t="str">
        <f t="shared" si="5"/>
        <v>Despesas</v>
      </c>
      <c r="I89" s="67">
        <f t="shared" ca="1" si="9"/>
        <v>0</v>
      </c>
    </row>
    <row r="90" spans="1:9" x14ac:dyDescent="0.25">
      <c r="A90" s="48">
        <v>44247</v>
      </c>
      <c r="B90" s="49">
        <v>-100</v>
      </c>
      <c r="C90" s="47" t="s">
        <v>147</v>
      </c>
      <c r="E90" s="196">
        <f t="shared" si="8"/>
        <v>4176.2000000000007</v>
      </c>
      <c r="G90" s="156" t="str">
        <f t="shared" si="7"/>
        <v>Fevereiro</v>
      </c>
      <c r="H90" s="193" t="str">
        <f t="shared" si="5"/>
        <v>Despesas</v>
      </c>
      <c r="I90" s="67">
        <f t="shared" ca="1" si="9"/>
        <v>0</v>
      </c>
    </row>
    <row r="91" spans="1:9" x14ac:dyDescent="0.25">
      <c r="E91" s="196">
        <f t="shared" si="8"/>
        <v>4176.2000000000007</v>
      </c>
      <c r="G91" s="156" t="str">
        <f t="shared" si="7"/>
        <v>Janeiro</v>
      </c>
      <c r="H91" s="193" t="str">
        <f t="shared" si="5"/>
        <v>Despesas</v>
      </c>
      <c r="I91" s="67">
        <f t="shared" ca="1" si="9"/>
        <v>0</v>
      </c>
    </row>
    <row r="92" spans="1:9" x14ac:dyDescent="0.25">
      <c r="E92" s="196">
        <f t="shared" si="8"/>
        <v>4176.2000000000007</v>
      </c>
      <c r="G92" s="156" t="str">
        <f t="shared" si="7"/>
        <v>Janeiro</v>
      </c>
      <c r="H92" s="193" t="str">
        <f t="shared" si="5"/>
        <v>Despesas</v>
      </c>
      <c r="I92" s="67">
        <f t="shared" ca="1" si="9"/>
        <v>0</v>
      </c>
    </row>
    <row r="93" spans="1:9" x14ac:dyDescent="0.25">
      <c r="A93" s="48">
        <v>44252</v>
      </c>
      <c r="B93" s="49">
        <v>-200</v>
      </c>
      <c r="C93" s="47" t="s">
        <v>148</v>
      </c>
      <c r="E93" s="196">
        <f t="shared" si="8"/>
        <v>3976.2000000000007</v>
      </c>
      <c r="G93" s="156" t="str">
        <f t="shared" si="7"/>
        <v>Fevereiro</v>
      </c>
      <c r="H93" s="193" t="str">
        <f t="shared" si="5"/>
        <v>Despesas</v>
      </c>
      <c r="I93" s="67">
        <f t="shared" ca="1" si="9"/>
        <v>0</v>
      </c>
    </row>
    <row r="94" spans="1:9" x14ac:dyDescent="0.25">
      <c r="E94" s="196">
        <f t="shared" si="8"/>
        <v>3976.2000000000007</v>
      </c>
      <c r="G94" s="156" t="str">
        <f t="shared" si="7"/>
        <v>Janeiro</v>
      </c>
      <c r="H94" s="193" t="str">
        <f t="shared" si="5"/>
        <v>Despesas</v>
      </c>
      <c r="I94" s="67">
        <f t="shared" ca="1" si="9"/>
        <v>0</v>
      </c>
    </row>
    <row r="95" spans="1:9" x14ac:dyDescent="0.25">
      <c r="E95" s="196">
        <f t="shared" si="8"/>
        <v>3976.2000000000007</v>
      </c>
      <c r="G95" s="156" t="str">
        <f t="shared" si="7"/>
        <v>Janeiro</v>
      </c>
      <c r="H95" s="193" t="str">
        <f t="shared" si="5"/>
        <v>Despesas</v>
      </c>
      <c r="I95" s="67">
        <f t="shared" ca="1" si="9"/>
        <v>0</v>
      </c>
    </row>
    <row r="96" spans="1:9" x14ac:dyDescent="0.25">
      <c r="E96" s="196">
        <f t="shared" si="8"/>
        <v>3976.2000000000007</v>
      </c>
      <c r="G96" s="156" t="str">
        <f t="shared" si="7"/>
        <v>Janeiro</v>
      </c>
      <c r="H96" s="193" t="str">
        <f t="shared" si="5"/>
        <v>Despesas</v>
      </c>
      <c r="I96" s="67">
        <f t="shared" ca="1" si="9"/>
        <v>0</v>
      </c>
    </row>
    <row r="97" spans="1:9" x14ac:dyDescent="0.25">
      <c r="A97" s="48">
        <v>44255</v>
      </c>
      <c r="B97" s="49">
        <v>1250</v>
      </c>
      <c r="C97" s="47" t="s">
        <v>65</v>
      </c>
      <c r="E97" s="196">
        <f t="shared" si="8"/>
        <v>5226.2000000000007</v>
      </c>
      <c r="G97" s="156" t="str">
        <f t="shared" si="7"/>
        <v>Fevereiro</v>
      </c>
      <c r="H97" s="193" t="str">
        <f t="shared" si="5"/>
        <v>Receitas</v>
      </c>
      <c r="I97" s="67">
        <f t="shared" ca="1" si="9"/>
        <v>0</v>
      </c>
    </row>
    <row r="98" spans="1:9" x14ac:dyDescent="0.25">
      <c r="A98" s="48">
        <v>44255</v>
      </c>
      <c r="B98" s="49">
        <f>-B97*10%</f>
        <v>-125</v>
      </c>
      <c r="C98" s="47" t="s">
        <v>136</v>
      </c>
      <c r="E98" s="196">
        <f t="shared" si="8"/>
        <v>5101.2000000000007</v>
      </c>
      <c r="G98" s="156" t="str">
        <f t="shared" si="7"/>
        <v>Fevereiro</v>
      </c>
      <c r="H98" s="193" t="str">
        <f t="shared" si="5"/>
        <v>Despesas</v>
      </c>
      <c r="I98" s="67">
        <f t="shared" ca="1" si="9"/>
        <v>0</v>
      </c>
    </row>
    <row r="99" spans="1:9" x14ac:dyDescent="0.25">
      <c r="E99" s="196">
        <f t="shared" si="8"/>
        <v>5101.2000000000007</v>
      </c>
      <c r="G99" s="156" t="str">
        <f t="shared" si="7"/>
        <v>Janeiro</v>
      </c>
      <c r="H99" s="193" t="str">
        <f t="shared" si="5"/>
        <v>Despesas</v>
      </c>
      <c r="I99" s="67">
        <f t="shared" ca="1" si="9"/>
        <v>0</v>
      </c>
    </row>
    <row r="100" spans="1:9" x14ac:dyDescent="0.25">
      <c r="A100" s="56"/>
      <c r="B100" s="57"/>
      <c r="C100" s="58" t="s">
        <v>93</v>
      </c>
      <c r="D100" s="58"/>
      <c r="E100" s="197">
        <f t="shared" si="8"/>
        <v>5101.2000000000007</v>
      </c>
      <c r="F100" s="59"/>
      <c r="G100" s="215" t="str">
        <f t="shared" si="7"/>
        <v>Janeiro</v>
      </c>
      <c r="H100" s="193" t="str">
        <f t="shared" si="5"/>
        <v>Despesas</v>
      </c>
      <c r="I100" s="67">
        <f t="shared" ca="1" si="9"/>
        <v>0</v>
      </c>
    </row>
    <row r="101" spans="1:9" x14ac:dyDescent="0.25">
      <c r="E101" s="196">
        <f t="shared" si="8"/>
        <v>5101.2000000000007</v>
      </c>
      <c r="G101" s="156" t="str">
        <f t="shared" si="7"/>
        <v>Janeiro</v>
      </c>
      <c r="H101" s="193" t="str">
        <f t="shared" si="5"/>
        <v>Despesas</v>
      </c>
      <c r="I101" s="67">
        <f t="shared" ca="1" si="9"/>
        <v>0</v>
      </c>
    </row>
    <row r="102" spans="1:9" x14ac:dyDescent="0.25">
      <c r="E102" s="196">
        <f t="shared" si="8"/>
        <v>5101.2000000000007</v>
      </c>
      <c r="G102" s="156" t="str">
        <f t="shared" si="7"/>
        <v>Janeiro</v>
      </c>
      <c r="H102" s="193" t="str">
        <f t="shared" si="5"/>
        <v>Despesas</v>
      </c>
      <c r="I102" s="67">
        <f t="shared" ca="1" si="9"/>
        <v>0</v>
      </c>
    </row>
    <row r="103" spans="1:9" x14ac:dyDescent="0.25">
      <c r="E103" s="196">
        <f t="shared" si="8"/>
        <v>5101.2000000000007</v>
      </c>
      <c r="G103" s="156" t="str">
        <f t="shared" si="7"/>
        <v>Janeiro</v>
      </c>
      <c r="H103" s="193" t="str">
        <f t="shared" si="5"/>
        <v>Despesas</v>
      </c>
      <c r="I103" s="67">
        <f t="shared" ca="1" si="9"/>
        <v>0</v>
      </c>
    </row>
    <row r="104" spans="1:9" x14ac:dyDescent="0.25">
      <c r="E104" s="196">
        <f t="shared" si="8"/>
        <v>5101.2000000000007</v>
      </c>
      <c r="G104" s="156" t="str">
        <f t="shared" si="7"/>
        <v>Janeiro</v>
      </c>
      <c r="H104" s="193" t="str">
        <f t="shared" si="5"/>
        <v>Despesas</v>
      </c>
      <c r="I104" s="67">
        <f t="shared" ca="1" si="9"/>
        <v>0</v>
      </c>
    </row>
    <row r="105" spans="1:9" x14ac:dyDescent="0.25">
      <c r="E105" s="196">
        <f t="shared" si="8"/>
        <v>5101.2000000000007</v>
      </c>
      <c r="G105" s="156" t="str">
        <f t="shared" si="7"/>
        <v>Janeiro</v>
      </c>
      <c r="H105" s="193" t="str">
        <f t="shared" si="5"/>
        <v>Despesas</v>
      </c>
      <c r="I105" s="67">
        <f t="shared" ca="1" si="9"/>
        <v>0</v>
      </c>
    </row>
    <row r="106" spans="1:9" x14ac:dyDescent="0.25">
      <c r="E106" s="196">
        <f t="shared" si="8"/>
        <v>5101.2000000000007</v>
      </c>
      <c r="G106" s="156" t="str">
        <f t="shared" si="7"/>
        <v>Janeiro</v>
      </c>
      <c r="H106" s="193" t="str">
        <f t="shared" si="5"/>
        <v>Despesas</v>
      </c>
      <c r="I106" s="67">
        <f t="shared" ca="1" si="9"/>
        <v>0</v>
      </c>
    </row>
    <row r="107" spans="1:9" x14ac:dyDescent="0.25">
      <c r="E107" s="196">
        <f t="shared" si="8"/>
        <v>5101.2000000000007</v>
      </c>
      <c r="G107" s="156" t="str">
        <f t="shared" si="7"/>
        <v>Janeiro</v>
      </c>
      <c r="H107" s="193" t="str">
        <f t="shared" si="5"/>
        <v>Despesas</v>
      </c>
      <c r="I107" s="67">
        <f t="shared" ca="1" si="9"/>
        <v>0</v>
      </c>
    </row>
    <row r="108" spans="1:9" x14ac:dyDescent="0.25">
      <c r="E108" s="196">
        <f t="shared" si="8"/>
        <v>5101.2000000000007</v>
      </c>
      <c r="G108" s="156" t="str">
        <f t="shared" si="7"/>
        <v>Janeiro</v>
      </c>
      <c r="H108" s="193" t="str">
        <f t="shared" si="5"/>
        <v>Despesas</v>
      </c>
      <c r="I108" s="67">
        <f t="shared" ca="1" si="9"/>
        <v>0</v>
      </c>
    </row>
    <row r="109" spans="1:9" x14ac:dyDescent="0.25">
      <c r="E109" s="196">
        <f t="shared" si="8"/>
        <v>5101.2000000000007</v>
      </c>
      <c r="G109" s="156" t="str">
        <f t="shared" si="7"/>
        <v>Janeiro</v>
      </c>
      <c r="H109" s="193" t="str">
        <f t="shared" si="5"/>
        <v>Despesas</v>
      </c>
      <c r="I109" s="67">
        <f t="shared" ca="1" si="9"/>
        <v>0</v>
      </c>
    </row>
    <row r="110" spans="1:9" x14ac:dyDescent="0.25">
      <c r="E110" s="196">
        <f t="shared" si="8"/>
        <v>5101.2000000000007</v>
      </c>
      <c r="G110" s="156" t="str">
        <f t="shared" si="7"/>
        <v>Janeiro</v>
      </c>
      <c r="H110" s="193" t="str">
        <f t="shared" si="5"/>
        <v>Despesas</v>
      </c>
      <c r="I110" s="67">
        <f t="shared" ca="1" si="9"/>
        <v>0</v>
      </c>
    </row>
    <row r="111" spans="1:9" x14ac:dyDescent="0.25">
      <c r="E111" s="196">
        <f t="shared" si="8"/>
        <v>5101.2000000000007</v>
      </c>
      <c r="G111" s="156" t="str">
        <f t="shared" si="7"/>
        <v>Janeiro</v>
      </c>
      <c r="H111" s="193" t="str">
        <f t="shared" si="5"/>
        <v>Despesas</v>
      </c>
      <c r="I111" s="67">
        <f t="shared" ca="1" si="9"/>
        <v>0</v>
      </c>
    </row>
    <row r="112" spans="1:9" x14ac:dyDescent="0.25">
      <c r="E112" s="196">
        <f t="shared" si="8"/>
        <v>5101.2000000000007</v>
      </c>
      <c r="G112" s="156" t="str">
        <f t="shared" si="7"/>
        <v>Janeiro</v>
      </c>
      <c r="H112" s="193" t="str">
        <f t="shared" si="5"/>
        <v>Despesas</v>
      </c>
      <c r="I112" s="67">
        <f t="shared" ca="1" si="9"/>
        <v>0</v>
      </c>
    </row>
    <row r="113" spans="5:9" x14ac:dyDescent="0.25">
      <c r="E113" s="196">
        <f t="shared" si="8"/>
        <v>5101.2000000000007</v>
      </c>
      <c r="G113" s="156" t="str">
        <f t="shared" si="7"/>
        <v>Janeiro</v>
      </c>
      <c r="H113" s="193" t="str">
        <f t="shared" si="5"/>
        <v>Despesas</v>
      </c>
      <c r="I113" s="67">
        <f t="shared" ca="1" si="9"/>
        <v>0</v>
      </c>
    </row>
    <row r="114" spans="5:9" x14ac:dyDescent="0.25">
      <c r="E114" s="196">
        <f t="shared" si="8"/>
        <v>5101.2000000000007</v>
      </c>
      <c r="G114" s="156" t="str">
        <f t="shared" si="7"/>
        <v>Janeiro</v>
      </c>
      <c r="H114" s="193" t="str">
        <f t="shared" si="5"/>
        <v>Despesas</v>
      </c>
      <c r="I114" s="67">
        <f t="shared" ca="1" si="9"/>
        <v>0</v>
      </c>
    </row>
    <row r="115" spans="5:9" x14ac:dyDescent="0.25">
      <c r="E115" s="196">
        <f t="shared" si="8"/>
        <v>5101.2000000000007</v>
      </c>
      <c r="G115" s="156" t="str">
        <f t="shared" si="7"/>
        <v>Janeiro</v>
      </c>
      <c r="H115" s="193" t="str">
        <f t="shared" si="5"/>
        <v>Despesas</v>
      </c>
      <c r="I115" s="67">
        <f t="shared" ca="1" si="9"/>
        <v>0</v>
      </c>
    </row>
    <row r="116" spans="5:9" x14ac:dyDescent="0.25">
      <c r="E116" s="196">
        <f t="shared" si="8"/>
        <v>5101.2000000000007</v>
      </c>
      <c r="G116" s="156" t="str">
        <f t="shared" si="7"/>
        <v>Janeiro</v>
      </c>
      <c r="H116" s="193" t="str">
        <f t="shared" si="5"/>
        <v>Despesas</v>
      </c>
      <c r="I116" s="67">
        <f t="shared" ca="1" si="9"/>
        <v>0</v>
      </c>
    </row>
    <row r="117" spans="5:9" x14ac:dyDescent="0.25">
      <c r="E117" s="196">
        <f t="shared" si="8"/>
        <v>5101.2000000000007</v>
      </c>
      <c r="G117" s="156" t="str">
        <f t="shared" si="7"/>
        <v>Janeiro</v>
      </c>
      <c r="H117" s="193" t="str">
        <f t="shared" si="5"/>
        <v>Despesas</v>
      </c>
      <c r="I117" s="67">
        <f t="shared" ca="1" si="9"/>
        <v>0</v>
      </c>
    </row>
    <row r="118" spans="5:9" x14ac:dyDescent="0.25">
      <c r="E118" s="196">
        <f t="shared" si="8"/>
        <v>5101.2000000000007</v>
      </c>
      <c r="G118" s="156" t="str">
        <f t="shared" si="7"/>
        <v>Janeiro</v>
      </c>
      <c r="H118" s="193" t="str">
        <f t="shared" si="5"/>
        <v>Despesas</v>
      </c>
      <c r="I118" s="67">
        <f t="shared" ca="1" si="9"/>
        <v>0</v>
      </c>
    </row>
    <row r="119" spans="5:9" x14ac:dyDescent="0.25">
      <c r="E119" s="196">
        <f t="shared" si="8"/>
        <v>5101.2000000000007</v>
      </c>
      <c r="G119" s="156" t="str">
        <f t="shared" si="7"/>
        <v>Janeiro</v>
      </c>
      <c r="H119" s="193" t="str">
        <f t="shared" si="5"/>
        <v>Despesas</v>
      </c>
      <c r="I119" s="67">
        <f t="shared" ca="1" si="9"/>
        <v>0</v>
      </c>
    </row>
    <row r="120" spans="5:9" x14ac:dyDescent="0.25">
      <c r="E120" s="196">
        <f t="shared" si="8"/>
        <v>5101.2000000000007</v>
      </c>
      <c r="G120" s="156" t="str">
        <f t="shared" si="7"/>
        <v>Janeiro</v>
      </c>
      <c r="H120" s="193" t="str">
        <f t="shared" si="5"/>
        <v>Despesas</v>
      </c>
      <c r="I120" s="67">
        <f t="shared" ca="1" si="9"/>
        <v>0</v>
      </c>
    </row>
    <row r="121" spans="5:9" x14ac:dyDescent="0.25">
      <c r="E121" s="196">
        <f t="shared" si="8"/>
        <v>5101.2000000000007</v>
      </c>
      <c r="G121" s="156" t="str">
        <f t="shared" si="7"/>
        <v>Janeiro</v>
      </c>
      <c r="H121" s="193" t="str">
        <f t="shared" si="5"/>
        <v>Despesas</v>
      </c>
      <c r="I121" s="67">
        <f t="shared" ca="1" si="9"/>
        <v>0</v>
      </c>
    </row>
    <row r="122" spans="5:9" x14ac:dyDescent="0.25">
      <c r="E122" s="196">
        <f t="shared" si="8"/>
        <v>5101.2000000000007</v>
      </c>
      <c r="G122" s="156" t="str">
        <f t="shared" si="7"/>
        <v>Janeiro</v>
      </c>
      <c r="H122" s="193" t="str">
        <f t="shared" si="5"/>
        <v>Despesas</v>
      </c>
      <c r="I122" s="67">
        <f t="shared" ca="1" si="9"/>
        <v>0</v>
      </c>
    </row>
    <row r="123" spans="5:9" x14ac:dyDescent="0.25">
      <c r="E123" s="196">
        <f t="shared" si="8"/>
        <v>5101.2000000000007</v>
      </c>
      <c r="G123" s="156" t="str">
        <f t="shared" si="7"/>
        <v>Janeiro</v>
      </c>
      <c r="H123" s="193" t="str">
        <f t="shared" si="5"/>
        <v>Despesas</v>
      </c>
      <c r="I123" s="67">
        <f t="shared" ca="1" si="9"/>
        <v>0</v>
      </c>
    </row>
    <row r="124" spans="5:9" x14ac:dyDescent="0.25">
      <c r="E124" s="196">
        <f t="shared" si="8"/>
        <v>5101.2000000000007</v>
      </c>
      <c r="G124" s="156" t="str">
        <f t="shared" si="7"/>
        <v>Janeiro</v>
      </c>
      <c r="H124" s="193" t="str">
        <f t="shared" si="5"/>
        <v>Despesas</v>
      </c>
      <c r="I124" s="67">
        <f t="shared" ca="1" si="9"/>
        <v>0</v>
      </c>
    </row>
    <row r="125" spans="5:9" x14ac:dyDescent="0.25">
      <c r="E125" s="196">
        <f t="shared" si="8"/>
        <v>5101.2000000000007</v>
      </c>
      <c r="G125" s="156" t="str">
        <f t="shared" si="7"/>
        <v>Janeiro</v>
      </c>
      <c r="H125" s="193" t="str">
        <f t="shared" si="5"/>
        <v>Despesas</v>
      </c>
      <c r="I125" s="67">
        <f t="shared" ca="1" si="9"/>
        <v>0</v>
      </c>
    </row>
    <row r="126" spans="5:9" x14ac:dyDescent="0.25">
      <c r="E126" s="196">
        <f t="shared" si="8"/>
        <v>5101.2000000000007</v>
      </c>
      <c r="G126" s="156" t="str">
        <f t="shared" si="7"/>
        <v>Janeiro</v>
      </c>
      <c r="H126" s="193" t="str">
        <f t="shared" si="5"/>
        <v>Despesas</v>
      </c>
      <c r="I126" s="67">
        <f t="shared" ca="1" si="9"/>
        <v>0</v>
      </c>
    </row>
    <row r="127" spans="5:9" x14ac:dyDescent="0.25">
      <c r="E127" s="196">
        <f t="shared" si="8"/>
        <v>5101.2000000000007</v>
      </c>
      <c r="G127" s="156" t="str">
        <f t="shared" si="7"/>
        <v>Janeiro</v>
      </c>
      <c r="H127" s="193" t="str">
        <f t="shared" si="5"/>
        <v>Despesas</v>
      </c>
      <c r="I127" s="67">
        <f t="shared" ca="1" si="9"/>
        <v>0</v>
      </c>
    </row>
    <row r="128" spans="5:9" x14ac:dyDescent="0.25">
      <c r="E128" s="196">
        <f t="shared" si="8"/>
        <v>5101.2000000000007</v>
      </c>
      <c r="G128" s="156" t="str">
        <f t="shared" si="7"/>
        <v>Janeiro</v>
      </c>
      <c r="H128" s="193" t="str">
        <f t="shared" si="5"/>
        <v>Despesas</v>
      </c>
      <c r="I128" s="67">
        <f t="shared" ca="1" si="9"/>
        <v>0</v>
      </c>
    </row>
    <row r="129" spans="5:9" x14ac:dyDescent="0.25">
      <c r="E129" s="196">
        <f t="shared" si="8"/>
        <v>5101.2000000000007</v>
      </c>
      <c r="G129" s="156" t="str">
        <f t="shared" si="7"/>
        <v>Janeiro</v>
      </c>
      <c r="H129" s="193" t="str">
        <f t="shared" si="5"/>
        <v>Despesas</v>
      </c>
      <c r="I129" s="67">
        <f t="shared" ca="1" si="9"/>
        <v>0</v>
      </c>
    </row>
    <row r="130" spans="5:9" x14ac:dyDescent="0.25">
      <c r="E130" s="196">
        <f t="shared" si="8"/>
        <v>5101.2000000000007</v>
      </c>
      <c r="G130" s="156" t="str">
        <f t="shared" si="7"/>
        <v>Janeiro</v>
      </c>
      <c r="H130" s="193" t="str">
        <f t="shared" si="5"/>
        <v>Despesas</v>
      </c>
      <c r="I130" s="67">
        <f t="shared" ca="1" si="9"/>
        <v>0</v>
      </c>
    </row>
    <row r="131" spans="5:9" x14ac:dyDescent="0.25">
      <c r="E131" s="196">
        <f t="shared" si="8"/>
        <v>5101.2000000000007</v>
      </c>
      <c r="G131" s="156" t="str">
        <f t="shared" si="7"/>
        <v>Janeiro</v>
      </c>
      <c r="H131" s="193" t="str">
        <f t="shared" ref="H131:H194" si="10">IF(B131&gt;0,"Receitas","Despesas")</f>
        <v>Despesas</v>
      </c>
      <c r="I131" s="67">
        <f t="shared" ca="1" si="9"/>
        <v>0</v>
      </c>
    </row>
    <row r="132" spans="5:9" x14ac:dyDescent="0.25">
      <c r="E132" s="196">
        <f t="shared" si="8"/>
        <v>5101.2000000000007</v>
      </c>
      <c r="G132" s="156" t="str">
        <f t="shared" si="7"/>
        <v>Janeiro</v>
      </c>
      <c r="H132" s="193" t="str">
        <f t="shared" si="10"/>
        <v>Despesas</v>
      </c>
      <c r="I132" s="67">
        <f t="shared" ca="1" si="9"/>
        <v>0</v>
      </c>
    </row>
    <row r="133" spans="5:9" x14ac:dyDescent="0.25">
      <c r="E133" s="196">
        <f t="shared" si="8"/>
        <v>5101.2000000000007</v>
      </c>
      <c r="G133" s="156" t="str">
        <f t="shared" si="7"/>
        <v>Janeiro</v>
      </c>
      <c r="H133" s="193" t="str">
        <f t="shared" si="10"/>
        <v>Despesas</v>
      </c>
      <c r="I133" s="67">
        <f t="shared" ca="1" si="9"/>
        <v>0</v>
      </c>
    </row>
    <row r="134" spans="5:9" x14ac:dyDescent="0.25">
      <c r="E134" s="196">
        <f t="shared" si="8"/>
        <v>5101.2000000000007</v>
      </c>
      <c r="G134" s="156" t="str">
        <f t="shared" si="7"/>
        <v>Janeiro</v>
      </c>
      <c r="H134" s="193" t="str">
        <f t="shared" si="10"/>
        <v>Despesas</v>
      </c>
      <c r="I134" s="67">
        <f t="shared" ca="1" si="9"/>
        <v>0</v>
      </c>
    </row>
    <row r="135" spans="5:9" x14ac:dyDescent="0.25">
      <c r="E135" s="196">
        <f t="shared" si="8"/>
        <v>5101.2000000000007</v>
      </c>
      <c r="G135" s="156" t="str">
        <f t="shared" si="7"/>
        <v>Janeiro</v>
      </c>
      <c r="H135" s="193" t="str">
        <f t="shared" si="10"/>
        <v>Despesas</v>
      </c>
      <c r="I135" s="67">
        <f t="shared" ca="1" si="9"/>
        <v>0</v>
      </c>
    </row>
    <row r="136" spans="5:9" x14ac:dyDescent="0.25">
      <c r="E136" s="196">
        <f t="shared" si="8"/>
        <v>5101.2000000000007</v>
      </c>
      <c r="G136" s="156" t="str">
        <f t="shared" si="7"/>
        <v>Janeiro</v>
      </c>
      <c r="H136" s="193" t="str">
        <f t="shared" si="10"/>
        <v>Despesas</v>
      </c>
      <c r="I136" s="67">
        <f t="shared" ca="1" si="9"/>
        <v>0</v>
      </c>
    </row>
    <row r="137" spans="5:9" x14ac:dyDescent="0.25">
      <c r="E137" s="196">
        <f t="shared" si="8"/>
        <v>5101.2000000000007</v>
      </c>
      <c r="G137" s="156" t="str">
        <f t="shared" si="7"/>
        <v>Janeiro</v>
      </c>
      <c r="H137" s="193" t="str">
        <f t="shared" si="10"/>
        <v>Despesas</v>
      </c>
      <c r="I137" s="67">
        <f t="shared" ca="1" si="9"/>
        <v>0</v>
      </c>
    </row>
    <row r="138" spans="5:9" x14ac:dyDescent="0.25">
      <c r="E138" s="196">
        <f t="shared" si="8"/>
        <v>5101.2000000000007</v>
      </c>
      <c r="G138" s="156" t="str">
        <f t="shared" si="7"/>
        <v>Janeiro</v>
      </c>
      <c r="H138" s="193" t="str">
        <f t="shared" si="10"/>
        <v>Despesas</v>
      </c>
      <c r="I138" s="67">
        <f t="shared" ca="1" si="9"/>
        <v>0</v>
      </c>
    </row>
    <row r="139" spans="5:9" x14ac:dyDescent="0.25">
      <c r="E139" s="196">
        <f t="shared" si="8"/>
        <v>5101.2000000000007</v>
      </c>
      <c r="G139" s="156" t="str">
        <f t="shared" si="7"/>
        <v>Janeiro</v>
      </c>
      <c r="H139" s="193" t="str">
        <f t="shared" si="10"/>
        <v>Despesas</v>
      </c>
      <c r="I139" s="67">
        <f t="shared" ca="1" si="9"/>
        <v>0</v>
      </c>
    </row>
    <row r="140" spans="5:9" x14ac:dyDescent="0.25">
      <c r="E140" s="196">
        <f t="shared" si="8"/>
        <v>5101.2000000000007</v>
      </c>
      <c r="G140" s="156" t="str">
        <f t="shared" si="7"/>
        <v>Janeiro</v>
      </c>
      <c r="H140" s="193" t="str">
        <f t="shared" si="10"/>
        <v>Despesas</v>
      </c>
      <c r="I140" s="67">
        <f t="shared" ca="1" si="9"/>
        <v>0</v>
      </c>
    </row>
    <row r="141" spans="5:9" x14ac:dyDescent="0.25">
      <c r="E141" s="196">
        <f t="shared" si="8"/>
        <v>5101.2000000000007</v>
      </c>
      <c r="G141" s="156" t="str">
        <f t="shared" si="7"/>
        <v>Janeiro</v>
      </c>
      <c r="H141" s="193" t="str">
        <f t="shared" si="10"/>
        <v>Despesas</v>
      </c>
      <c r="I141" s="67">
        <f t="shared" ca="1" si="9"/>
        <v>0</v>
      </c>
    </row>
    <row r="142" spans="5:9" x14ac:dyDescent="0.25">
      <c r="E142" s="196">
        <f t="shared" si="8"/>
        <v>5101.2000000000007</v>
      </c>
      <c r="G142" s="156" t="str">
        <f t="shared" ref="G142:G205" si="11">IF(ISNA(VLOOKUP(MONTH(A142),$O$3:$P$14,2)),"",VLOOKUP(MONTH(A142),$O$3:$P$14,2))</f>
        <v>Janeiro</v>
      </c>
      <c r="H142" s="193" t="str">
        <f t="shared" si="10"/>
        <v>Despesas</v>
      </c>
      <c r="I142" s="67">
        <f t="shared" ca="1" si="9"/>
        <v>0</v>
      </c>
    </row>
    <row r="143" spans="5:9" x14ac:dyDescent="0.25">
      <c r="E143" s="196">
        <f t="shared" ref="E143:E206" si="12">E142+B143</f>
        <v>5101.2000000000007</v>
      </c>
      <c r="G143" s="156" t="str">
        <f t="shared" si="11"/>
        <v>Janeiro</v>
      </c>
      <c r="H143" s="193" t="str">
        <f t="shared" si="10"/>
        <v>Despesas</v>
      </c>
      <c r="I143" s="67">
        <f t="shared" ca="1" si="9"/>
        <v>0</v>
      </c>
    </row>
    <row r="144" spans="5:9" x14ac:dyDescent="0.25">
      <c r="E144" s="196">
        <f t="shared" si="12"/>
        <v>5101.2000000000007</v>
      </c>
      <c r="G144" s="156" t="str">
        <f t="shared" si="11"/>
        <v>Janeiro</v>
      </c>
      <c r="H144" s="193" t="str">
        <f t="shared" si="10"/>
        <v>Despesas</v>
      </c>
      <c r="I144" s="67">
        <f t="shared" ca="1" si="9"/>
        <v>0</v>
      </c>
    </row>
    <row r="145" spans="5:9" x14ac:dyDescent="0.25">
      <c r="E145" s="196">
        <f t="shared" si="12"/>
        <v>5101.2000000000007</v>
      </c>
      <c r="G145" s="156" t="str">
        <f t="shared" si="11"/>
        <v>Janeiro</v>
      </c>
      <c r="H145" s="193" t="str">
        <f t="shared" si="10"/>
        <v>Despesas</v>
      </c>
      <c r="I145" s="67">
        <f t="shared" ca="1" si="9"/>
        <v>0</v>
      </c>
    </row>
    <row r="146" spans="5:9" x14ac:dyDescent="0.25">
      <c r="E146" s="196">
        <f t="shared" si="12"/>
        <v>5101.2000000000007</v>
      </c>
      <c r="G146" s="156" t="str">
        <f t="shared" si="11"/>
        <v>Janeiro</v>
      </c>
      <c r="H146" s="193" t="str">
        <f t="shared" si="10"/>
        <v>Despesas</v>
      </c>
      <c r="I146" s="67">
        <f t="shared" ca="1" si="9"/>
        <v>0</v>
      </c>
    </row>
    <row r="147" spans="5:9" x14ac:dyDescent="0.25">
      <c r="E147" s="196">
        <f t="shared" si="12"/>
        <v>5101.2000000000007</v>
      </c>
      <c r="G147" s="156" t="str">
        <f t="shared" si="11"/>
        <v>Janeiro</v>
      </c>
      <c r="H147" s="193" t="str">
        <f t="shared" si="10"/>
        <v>Despesas</v>
      </c>
      <c r="I147" s="67">
        <f t="shared" ca="1" si="9"/>
        <v>0</v>
      </c>
    </row>
    <row r="148" spans="5:9" x14ac:dyDescent="0.25">
      <c r="E148" s="196">
        <f t="shared" si="12"/>
        <v>5101.2000000000007</v>
      </c>
      <c r="G148" s="156" t="str">
        <f t="shared" si="11"/>
        <v>Janeiro</v>
      </c>
      <c r="H148" s="193" t="str">
        <f t="shared" si="10"/>
        <v>Despesas</v>
      </c>
      <c r="I148" s="67">
        <f t="shared" ca="1" si="9"/>
        <v>0</v>
      </c>
    </row>
    <row r="149" spans="5:9" x14ac:dyDescent="0.25">
      <c r="E149" s="196">
        <f t="shared" si="12"/>
        <v>5101.2000000000007</v>
      </c>
      <c r="G149" s="156" t="str">
        <f t="shared" si="11"/>
        <v>Janeiro</v>
      </c>
      <c r="H149" s="193" t="str">
        <f t="shared" si="10"/>
        <v>Despesas</v>
      </c>
      <c r="I149" s="67">
        <f t="shared" ca="1" si="9"/>
        <v>0</v>
      </c>
    </row>
    <row r="150" spans="5:9" x14ac:dyDescent="0.25">
      <c r="E150" s="196">
        <f t="shared" si="12"/>
        <v>5101.2000000000007</v>
      </c>
      <c r="G150" s="156" t="str">
        <f t="shared" si="11"/>
        <v>Janeiro</v>
      </c>
      <c r="H150" s="193" t="str">
        <f t="shared" si="10"/>
        <v>Despesas</v>
      </c>
      <c r="I150" s="67">
        <f t="shared" ref="I150:I213" ca="1" si="13">IF(A150=TODAY(),IF(A151=TODAY(),0,E150),0)</f>
        <v>0</v>
      </c>
    </row>
    <row r="151" spans="5:9" x14ac:dyDescent="0.25">
      <c r="E151" s="196">
        <f t="shared" si="12"/>
        <v>5101.2000000000007</v>
      </c>
      <c r="G151" s="156" t="str">
        <f t="shared" si="11"/>
        <v>Janeiro</v>
      </c>
      <c r="H151" s="193" t="str">
        <f t="shared" si="10"/>
        <v>Despesas</v>
      </c>
      <c r="I151" s="67">
        <f t="shared" ca="1" si="13"/>
        <v>0</v>
      </c>
    </row>
    <row r="152" spans="5:9" x14ac:dyDescent="0.25">
      <c r="E152" s="196">
        <f t="shared" si="12"/>
        <v>5101.2000000000007</v>
      </c>
      <c r="G152" s="156" t="str">
        <f t="shared" si="11"/>
        <v>Janeiro</v>
      </c>
      <c r="H152" s="193" t="str">
        <f t="shared" si="10"/>
        <v>Despesas</v>
      </c>
      <c r="I152" s="67">
        <f t="shared" ca="1" si="13"/>
        <v>0</v>
      </c>
    </row>
    <row r="153" spans="5:9" x14ac:dyDescent="0.25">
      <c r="E153" s="196">
        <f t="shared" si="12"/>
        <v>5101.2000000000007</v>
      </c>
      <c r="G153" s="156" t="str">
        <f t="shared" si="11"/>
        <v>Janeiro</v>
      </c>
      <c r="H153" s="193" t="str">
        <f t="shared" si="10"/>
        <v>Despesas</v>
      </c>
      <c r="I153" s="67">
        <f t="shared" ca="1" si="13"/>
        <v>0</v>
      </c>
    </row>
    <row r="154" spans="5:9" x14ac:dyDescent="0.25">
      <c r="E154" s="196">
        <f t="shared" si="12"/>
        <v>5101.2000000000007</v>
      </c>
      <c r="G154" s="156" t="str">
        <f t="shared" si="11"/>
        <v>Janeiro</v>
      </c>
      <c r="H154" s="193" t="str">
        <f t="shared" si="10"/>
        <v>Despesas</v>
      </c>
      <c r="I154" s="67">
        <f t="shared" ca="1" si="13"/>
        <v>0</v>
      </c>
    </row>
    <row r="155" spans="5:9" x14ac:dyDescent="0.25">
      <c r="E155" s="196">
        <f t="shared" si="12"/>
        <v>5101.2000000000007</v>
      </c>
      <c r="G155" s="156" t="str">
        <f t="shared" si="11"/>
        <v>Janeiro</v>
      </c>
      <c r="H155" s="193" t="str">
        <f t="shared" si="10"/>
        <v>Despesas</v>
      </c>
      <c r="I155" s="67">
        <f t="shared" ca="1" si="13"/>
        <v>0</v>
      </c>
    </row>
    <row r="156" spans="5:9" x14ac:dyDescent="0.25">
      <c r="E156" s="196">
        <f t="shared" si="12"/>
        <v>5101.2000000000007</v>
      </c>
      <c r="G156" s="156" t="str">
        <f t="shared" si="11"/>
        <v>Janeiro</v>
      </c>
      <c r="H156" s="193" t="str">
        <f t="shared" si="10"/>
        <v>Despesas</v>
      </c>
      <c r="I156" s="67">
        <f t="shared" ca="1" si="13"/>
        <v>0</v>
      </c>
    </row>
    <row r="157" spans="5:9" x14ac:dyDescent="0.25">
      <c r="E157" s="196">
        <f t="shared" si="12"/>
        <v>5101.2000000000007</v>
      </c>
      <c r="G157" s="156" t="str">
        <f t="shared" si="11"/>
        <v>Janeiro</v>
      </c>
      <c r="H157" s="193" t="str">
        <f t="shared" si="10"/>
        <v>Despesas</v>
      </c>
      <c r="I157" s="67">
        <f t="shared" ca="1" si="13"/>
        <v>0</v>
      </c>
    </row>
    <row r="158" spans="5:9" x14ac:dyDescent="0.25">
      <c r="E158" s="196">
        <f t="shared" si="12"/>
        <v>5101.2000000000007</v>
      </c>
      <c r="G158" s="156" t="str">
        <f t="shared" si="11"/>
        <v>Janeiro</v>
      </c>
      <c r="H158" s="193" t="str">
        <f t="shared" si="10"/>
        <v>Despesas</v>
      </c>
      <c r="I158" s="67">
        <f t="shared" ca="1" si="13"/>
        <v>0</v>
      </c>
    </row>
    <row r="159" spans="5:9" x14ac:dyDescent="0.25">
      <c r="E159" s="196">
        <f t="shared" si="12"/>
        <v>5101.2000000000007</v>
      </c>
      <c r="G159" s="156" t="str">
        <f t="shared" si="11"/>
        <v>Janeiro</v>
      </c>
      <c r="H159" s="193" t="str">
        <f t="shared" si="10"/>
        <v>Despesas</v>
      </c>
      <c r="I159" s="67">
        <f t="shared" ca="1" si="13"/>
        <v>0</v>
      </c>
    </row>
    <row r="160" spans="5:9" x14ac:dyDescent="0.25">
      <c r="E160" s="196">
        <f t="shared" si="12"/>
        <v>5101.2000000000007</v>
      </c>
      <c r="G160" s="156" t="str">
        <f t="shared" si="11"/>
        <v>Janeiro</v>
      </c>
      <c r="H160" s="193" t="str">
        <f t="shared" si="10"/>
        <v>Despesas</v>
      </c>
      <c r="I160" s="67">
        <f t="shared" ca="1" si="13"/>
        <v>0</v>
      </c>
    </row>
    <row r="161" spans="5:9" x14ac:dyDescent="0.25">
      <c r="E161" s="196">
        <f t="shared" si="12"/>
        <v>5101.2000000000007</v>
      </c>
      <c r="G161" s="156" t="str">
        <f t="shared" si="11"/>
        <v>Janeiro</v>
      </c>
      <c r="H161" s="193" t="str">
        <f t="shared" si="10"/>
        <v>Despesas</v>
      </c>
      <c r="I161" s="67">
        <f t="shared" ca="1" si="13"/>
        <v>0</v>
      </c>
    </row>
    <row r="162" spans="5:9" x14ac:dyDescent="0.25">
      <c r="E162" s="196">
        <f t="shared" si="12"/>
        <v>5101.2000000000007</v>
      </c>
      <c r="G162" s="156" t="str">
        <f t="shared" si="11"/>
        <v>Janeiro</v>
      </c>
      <c r="H162" s="193" t="str">
        <f t="shared" si="10"/>
        <v>Despesas</v>
      </c>
      <c r="I162" s="67">
        <f t="shared" ca="1" si="13"/>
        <v>0</v>
      </c>
    </row>
    <row r="163" spans="5:9" x14ac:dyDescent="0.25">
      <c r="E163" s="196">
        <f t="shared" si="12"/>
        <v>5101.2000000000007</v>
      </c>
      <c r="G163" s="156" t="str">
        <f t="shared" si="11"/>
        <v>Janeiro</v>
      </c>
      <c r="H163" s="193" t="str">
        <f t="shared" si="10"/>
        <v>Despesas</v>
      </c>
      <c r="I163" s="67">
        <f t="shared" ca="1" si="13"/>
        <v>0</v>
      </c>
    </row>
    <row r="164" spans="5:9" x14ac:dyDescent="0.25">
      <c r="E164" s="196">
        <f t="shared" si="12"/>
        <v>5101.2000000000007</v>
      </c>
      <c r="G164" s="156" t="str">
        <f t="shared" si="11"/>
        <v>Janeiro</v>
      </c>
      <c r="H164" s="193" t="str">
        <f t="shared" si="10"/>
        <v>Despesas</v>
      </c>
      <c r="I164" s="67">
        <f t="shared" ca="1" si="13"/>
        <v>0</v>
      </c>
    </row>
    <row r="165" spans="5:9" x14ac:dyDescent="0.25">
      <c r="E165" s="196">
        <f t="shared" si="12"/>
        <v>5101.2000000000007</v>
      </c>
      <c r="G165" s="156" t="str">
        <f t="shared" si="11"/>
        <v>Janeiro</v>
      </c>
      <c r="H165" s="193" t="str">
        <f t="shared" si="10"/>
        <v>Despesas</v>
      </c>
      <c r="I165" s="67">
        <f t="shared" ca="1" si="13"/>
        <v>0</v>
      </c>
    </row>
    <row r="166" spans="5:9" x14ac:dyDescent="0.25">
      <c r="E166" s="196">
        <f t="shared" si="12"/>
        <v>5101.2000000000007</v>
      </c>
      <c r="G166" s="156" t="str">
        <f t="shared" si="11"/>
        <v>Janeiro</v>
      </c>
      <c r="H166" s="193" t="str">
        <f t="shared" si="10"/>
        <v>Despesas</v>
      </c>
      <c r="I166" s="67">
        <f t="shared" ca="1" si="13"/>
        <v>0</v>
      </c>
    </row>
    <row r="167" spans="5:9" x14ac:dyDescent="0.25">
      <c r="E167" s="196">
        <f t="shared" si="12"/>
        <v>5101.2000000000007</v>
      </c>
      <c r="G167" s="156" t="str">
        <f t="shared" si="11"/>
        <v>Janeiro</v>
      </c>
      <c r="H167" s="193" t="str">
        <f t="shared" si="10"/>
        <v>Despesas</v>
      </c>
      <c r="I167" s="67">
        <f t="shared" ca="1" si="13"/>
        <v>0</v>
      </c>
    </row>
    <row r="168" spans="5:9" x14ac:dyDescent="0.25">
      <c r="E168" s="196">
        <f t="shared" si="12"/>
        <v>5101.2000000000007</v>
      </c>
      <c r="G168" s="156" t="str">
        <f t="shared" si="11"/>
        <v>Janeiro</v>
      </c>
      <c r="H168" s="193" t="str">
        <f t="shared" si="10"/>
        <v>Despesas</v>
      </c>
      <c r="I168" s="67">
        <f t="shared" ca="1" si="13"/>
        <v>0</v>
      </c>
    </row>
    <row r="169" spans="5:9" x14ac:dyDescent="0.25">
      <c r="E169" s="196">
        <f t="shared" si="12"/>
        <v>5101.2000000000007</v>
      </c>
      <c r="G169" s="156" t="str">
        <f t="shared" si="11"/>
        <v>Janeiro</v>
      </c>
      <c r="H169" s="193" t="str">
        <f t="shared" si="10"/>
        <v>Despesas</v>
      </c>
      <c r="I169" s="67">
        <f t="shared" ca="1" si="13"/>
        <v>0</v>
      </c>
    </row>
    <row r="170" spans="5:9" x14ac:dyDescent="0.25">
      <c r="E170" s="196">
        <f t="shared" si="12"/>
        <v>5101.2000000000007</v>
      </c>
      <c r="G170" s="156" t="str">
        <f t="shared" si="11"/>
        <v>Janeiro</v>
      </c>
      <c r="H170" s="193" t="str">
        <f t="shared" si="10"/>
        <v>Despesas</v>
      </c>
      <c r="I170" s="67">
        <f t="shared" ca="1" si="13"/>
        <v>0</v>
      </c>
    </row>
    <row r="171" spans="5:9" x14ac:dyDescent="0.25">
      <c r="E171" s="196">
        <f t="shared" si="12"/>
        <v>5101.2000000000007</v>
      </c>
      <c r="G171" s="156" t="str">
        <f t="shared" si="11"/>
        <v>Janeiro</v>
      </c>
      <c r="H171" s="193" t="str">
        <f t="shared" si="10"/>
        <v>Despesas</v>
      </c>
      <c r="I171" s="67">
        <f t="shared" ca="1" si="13"/>
        <v>0</v>
      </c>
    </row>
    <row r="172" spans="5:9" x14ac:dyDescent="0.25">
      <c r="E172" s="196">
        <f t="shared" si="12"/>
        <v>5101.2000000000007</v>
      </c>
      <c r="G172" s="156" t="str">
        <f t="shared" si="11"/>
        <v>Janeiro</v>
      </c>
      <c r="H172" s="193" t="str">
        <f t="shared" si="10"/>
        <v>Despesas</v>
      </c>
      <c r="I172" s="67">
        <f t="shared" ca="1" si="13"/>
        <v>0</v>
      </c>
    </row>
    <row r="173" spans="5:9" x14ac:dyDescent="0.25">
      <c r="E173" s="196">
        <f t="shared" si="12"/>
        <v>5101.2000000000007</v>
      </c>
      <c r="G173" s="156" t="str">
        <f t="shared" si="11"/>
        <v>Janeiro</v>
      </c>
      <c r="H173" s="193" t="str">
        <f t="shared" si="10"/>
        <v>Despesas</v>
      </c>
      <c r="I173" s="67">
        <f t="shared" ca="1" si="13"/>
        <v>0</v>
      </c>
    </row>
    <row r="174" spans="5:9" x14ac:dyDescent="0.25">
      <c r="E174" s="196">
        <f t="shared" si="12"/>
        <v>5101.2000000000007</v>
      </c>
      <c r="G174" s="156" t="str">
        <f t="shared" si="11"/>
        <v>Janeiro</v>
      </c>
      <c r="H174" s="193" t="str">
        <f t="shared" si="10"/>
        <v>Despesas</v>
      </c>
      <c r="I174" s="67">
        <f t="shared" ca="1" si="13"/>
        <v>0</v>
      </c>
    </row>
    <row r="175" spans="5:9" x14ac:dyDescent="0.25">
      <c r="E175" s="196">
        <f t="shared" si="12"/>
        <v>5101.2000000000007</v>
      </c>
      <c r="G175" s="156" t="str">
        <f t="shared" si="11"/>
        <v>Janeiro</v>
      </c>
      <c r="H175" s="193" t="str">
        <f t="shared" si="10"/>
        <v>Despesas</v>
      </c>
      <c r="I175" s="67">
        <f t="shared" ca="1" si="13"/>
        <v>0</v>
      </c>
    </row>
    <row r="176" spans="5:9" x14ac:dyDescent="0.25">
      <c r="E176" s="196">
        <f t="shared" si="12"/>
        <v>5101.2000000000007</v>
      </c>
      <c r="G176" s="156" t="str">
        <f t="shared" si="11"/>
        <v>Janeiro</v>
      </c>
      <c r="H176" s="193" t="str">
        <f t="shared" si="10"/>
        <v>Despesas</v>
      </c>
      <c r="I176" s="67">
        <f t="shared" ca="1" si="13"/>
        <v>0</v>
      </c>
    </row>
    <row r="177" spans="5:9" x14ac:dyDescent="0.25">
      <c r="E177" s="196">
        <f t="shared" si="12"/>
        <v>5101.2000000000007</v>
      </c>
      <c r="G177" s="156" t="str">
        <f t="shared" si="11"/>
        <v>Janeiro</v>
      </c>
      <c r="H177" s="193" t="str">
        <f t="shared" si="10"/>
        <v>Despesas</v>
      </c>
      <c r="I177" s="67">
        <f t="shared" ca="1" si="13"/>
        <v>0</v>
      </c>
    </row>
    <row r="178" spans="5:9" x14ac:dyDescent="0.25">
      <c r="E178" s="196">
        <f t="shared" si="12"/>
        <v>5101.2000000000007</v>
      </c>
      <c r="G178" s="156" t="str">
        <f t="shared" si="11"/>
        <v>Janeiro</v>
      </c>
      <c r="H178" s="193" t="str">
        <f t="shared" si="10"/>
        <v>Despesas</v>
      </c>
      <c r="I178" s="67">
        <f t="shared" ca="1" si="13"/>
        <v>0</v>
      </c>
    </row>
    <row r="179" spans="5:9" x14ac:dyDescent="0.25">
      <c r="E179" s="196">
        <f t="shared" si="12"/>
        <v>5101.2000000000007</v>
      </c>
      <c r="G179" s="156" t="str">
        <f t="shared" si="11"/>
        <v>Janeiro</v>
      </c>
      <c r="H179" s="193" t="str">
        <f t="shared" si="10"/>
        <v>Despesas</v>
      </c>
      <c r="I179" s="67">
        <f t="shared" ca="1" si="13"/>
        <v>0</v>
      </c>
    </row>
    <row r="180" spans="5:9" x14ac:dyDescent="0.25">
      <c r="E180" s="196">
        <f t="shared" si="12"/>
        <v>5101.2000000000007</v>
      </c>
      <c r="G180" s="156" t="str">
        <f t="shared" si="11"/>
        <v>Janeiro</v>
      </c>
      <c r="H180" s="193" t="str">
        <f t="shared" si="10"/>
        <v>Despesas</v>
      </c>
      <c r="I180" s="67">
        <f t="shared" ca="1" si="13"/>
        <v>0</v>
      </c>
    </row>
    <row r="181" spans="5:9" x14ac:dyDescent="0.25">
      <c r="E181" s="196">
        <f t="shared" si="12"/>
        <v>5101.2000000000007</v>
      </c>
      <c r="G181" s="156" t="str">
        <f t="shared" si="11"/>
        <v>Janeiro</v>
      </c>
      <c r="H181" s="193" t="str">
        <f t="shared" si="10"/>
        <v>Despesas</v>
      </c>
      <c r="I181" s="67">
        <f t="shared" ca="1" si="13"/>
        <v>0</v>
      </c>
    </row>
    <row r="182" spans="5:9" x14ac:dyDescent="0.25">
      <c r="E182" s="196">
        <f t="shared" si="12"/>
        <v>5101.2000000000007</v>
      </c>
      <c r="G182" s="156" t="str">
        <f t="shared" si="11"/>
        <v>Janeiro</v>
      </c>
      <c r="H182" s="193" t="str">
        <f t="shared" si="10"/>
        <v>Despesas</v>
      </c>
      <c r="I182" s="67">
        <f t="shared" ca="1" si="13"/>
        <v>0</v>
      </c>
    </row>
    <row r="183" spans="5:9" x14ac:dyDescent="0.25">
      <c r="E183" s="196">
        <f t="shared" si="12"/>
        <v>5101.2000000000007</v>
      </c>
      <c r="G183" s="156" t="str">
        <f t="shared" si="11"/>
        <v>Janeiro</v>
      </c>
      <c r="H183" s="193" t="str">
        <f t="shared" si="10"/>
        <v>Despesas</v>
      </c>
      <c r="I183" s="67">
        <f t="shared" ca="1" si="13"/>
        <v>0</v>
      </c>
    </row>
    <row r="184" spans="5:9" x14ac:dyDescent="0.25">
      <c r="E184" s="196">
        <f t="shared" si="12"/>
        <v>5101.2000000000007</v>
      </c>
      <c r="G184" s="156" t="str">
        <f t="shared" si="11"/>
        <v>Janeiro</v>
      </c>
      <c r="H184" s="193" t="str">
        <f t="shared" si="10"/>
        <v>Despesas</v>
      </c>
      <c r="I184" s="67">
        <f t="shared" ca="1" si="13"/>
        <v>0</v>
      </c>
    </row>
    <row r="185" spans="5:9" x14ac:dyDescent="0.25">
      <c r="E185" s="196">
        <f t="shared" si="12"/>
        <v>5101.2000000000007</v>
      </c>
      <c r="G185" s="156" t="str">
        <f t="shared" si="11"/>
        <v>Janeiro</v>
      </c>
      <c r="H185" s="193" t="str">
        <f t="shared" si="10"/>
        <v>Despesas</v>
      </c>
      <c r="I185" s="67">
        <f t="shared" ca="1" si="13"/>
        <v>0</v>
      </c>
    </row>
    <row r="186" spans="5:9" x14ac:dyDescent="0.25">
      <c r="E186" s="196">
        <f t="shared" si="12"/>
        <v>5101.2000000000007</v>
      </c>
      <c r="G186" s="156" t="str">
        <f t="shared" si="11"/>
        <v>Janeiro</v>
      </c>
      <c r="H186" s="193" t="str">
        <f t="shared" si="10"/>
        <v>Despesas</v>
      </c>
      <c r="I186" s="67">
        <f t="shared" ca="1" si="13"/>
        <v>0</v>
      </c>
    </row>
    <row r="187" spans="5:9" x14ac:dyDescent="0.25">
      <c r="E187" s="196">
        <f t="shared" si="12"/>
        <v>5101.2000000000007</v>
      </c>
      <c r="G187" s="156" t="str">
        <f t="shared" si="11"/>
        <v>Janeiro</v>
      </c>
      <c r="H187" s="193" t="str">
        <f t="shared" si="10"/>
        <v>Despesas</v>
      </c>
      <c r="I187" s="67">
        <f t="shared" ca="1" si="13"/>
        <v>0</v>
      </c>
    </row>
    <row r="188" spans="5:9" x14ac:dyDescent="0.25">
      <c r="E188" s="196">
        <f t="shared" si="12"/>
        <v>5101.2000000000007</v>
      </c>
      <c r="G188" s="156" t="str">
        <f t="shared" si="11"/>
        <v>Janeiro</v>
      </c>
      <c r="H188" s="193" t="str">
        <f t="shared" si="10"/>
        <v>Despesas</v>
      </c>
      <c r="I188" s="67">
        <f t="shared" ca="1" si="13"/>
        <v>0</v>
      </c>
    </row>
    <row r="189" spans="5:9" x14ac:dyDescent="0.25">
      <c r="E189" s="196">
        <f t="shared" si="12"/>
        <v>5101.2000000000007</v>
      </c>
      <c r="G189" s="156" t="str">
        <f t="shared" si="11"/>
        <v>Janeiro</v>
      </c>
      <c r="H189" s="193" t="str">
        <f t="shared" si="10"/>
        <v>Despesas</v>
      </c>
      <c r="I189" s="67">
        <f t="shared" ca="1" si="13"/>
        <v>0</v>
      </c>
    </row>
    <row r="190" spans="5:9" x14ac:dyDescent="0.25">
      <c r="E190" s="196">
        <f t="shared" si="12"/>
        <v>5101.2000000000007</v>
      </c>
      <c r="G190" s="156" t="str">
        <f t="shared" si="11"/>
        <v>Janeiro</v>
      </c>
      <c r="H190" s="193" t="str">
        <f t="shared" si="10"/>
        <v>Despesas</v>
      </c>
      <c r="I190" s="67">
        <f t="shared" ca="1" si="13"/>
        <v>0</v>
      </c>
    </row>
    <row r="191" spans="5:9" x14ac:dyDescent="0.25">
      <c r="E191" s="196">
        <f t="shared" si="12"/>
        <v>5101.2000000000007</v>
      </c>
      <c r="G191" s="156" t="str">
        <f t="shared" si="11"/>
        <v>Janeiro</v>
      </c>
      <c r="H191" s="193" t="str">
        <f t="shared" si="10"/>
        <v>Despesas</v>
      </c>
      <c r="I191" s="67">
        <f t="shared" ca="1" si="13"/>
        <v>0</v>
      </c>
    </row>
    <row r="192" spans="5:9" x14ac:dyDescent="0.25">
      <c r="E192" s="196">
        <f t="shared" si="12"/>
        <v>5101.2000000000007</v>
      </c>
      <c r="G192" s="156" t="str">
        <f t="shared" si="11"/>
        <v>Janeiro</v>
      </c>
      <c r="H192" s="193" t="str">
        <f t="shared" si="10"/>
        <v>Despesas</v>
      </c>
      <c r="I192" s="67">
        <f t="shared" ca="1" si="13"/>
        <v>0</v>
      </c>
    </row>
    <row r="193" spans="5:9" x14ac:dyDescent="0.25">
      <c r="E193" s="196">
        <f t="shared" si="12"/>
        <v>5101.2000000000007</v>
      </c>
      <c r="G193" s="156" t="str">
        <f t="shared" si="11"/>
        <v>Janeiro</v>
      </c>
      <c r="H193" s="193" t="str">
        <f t="shared" si="10"/>
        <v>Despesas</v>
      </c>
      <c r="I193" s="67">
        <f t="shared" ca="1" si="13"/>
        <v>0</v>
      </c>
    </row>
    <row r="194" spans="5:9" x14ac:dyDescent="0.25">
      <c r="E194" s="196">
        <f t="shared" si="12"/>
        <v>5101.2000000000007</v>
      </c>
      <c r="G194" s="156" t="str">
        <f t="shared" si="11"/>
        <v>Janeiro</v>
      </c>
      <c r="H194" s="193" t="str">
        <f t="shared" si="10"/>
        <v>Despesas</v>
      </c>
      <c r="I194" s="67">
        <f t="shared" ca="1" si="13"/>
        <v>0</v>
      </c>
    </row>
    <row r="195" spans="5:9" x14ac:dyDescent="0.25">
      <c r="E195" s="196">
        <f t="shared" si="12"/>
        <v>5101.2000000000007</v>
      </c>
      <c r="G195" s="156" t="str">
        <f t="shared" si="11"/>
        <v>Janeiro</v>
      </c>
      <c r="H195" s="193" t="str">
        <f t="shared" ref="H195:H258" si="14">IF(B195&gt;0,"Receitas","Despesas")</f>
        <v>Despesas</v>
      </c>
      <c r="I195" s="67">
        <f t="shared" ca="1" si="13"/>
        <v>0</v>
      </c>
    </row>
    <row r="196" spans="5:9" x14ac:dyDescent="0.25">
      <c r="E196" s="196">
        <f t="shared" si="12"/>
        <v>5101.2000000000007</v>
      </c>
      <c r="G196" s="156" t="str">
        <f t="shared" si="11"/>
        <v>Janeiro</v>
      </c>
      <c r="H196" s="193" t="str">
        <f t="shared" si="14"/>
        <v>Despesas</v>
      </c>
      <c r="I196" s="67">
        <f t="shared" ca="1" si="13"/>
        <v>0</v>
      </c>
    </row>
    <row r="197" spans="5:9" x14ac:dyDescent="0.25">
      <c r="E197" s="196">
        <f t="shared" si="12"/>
        <v>5101.2000000000007</v>
      </c>
      <c r="G197" s="156" t="str">
        <f t="shared" si="11"/>
        <v>Janeiro</v>
      </c>
      <c r="H197" s="193" t="str">
        <f t="shared" si="14"/>
        <v>Despesas</v>
      </c>
      <c r="I197" s="67">
        <f t="shared" ca="1" si="13"/>
        <v>0</v>
      </c>
    </row>
    <row r="198" spans="5:9" x14ac:dyDescent="0.25">
      <c r="E198" s="196">
        <f t="shared" si="12"/>
        <v>5101.2000000000007</v>
      </c>
      <c r="G198" s="156" t="str">
        <f t="shared" si="11"/>
        <v>Janeiro</v>
      </c>
      <c r="H198" s="193" t="str">
        <f t="shared" si="14"/>
        <v>Despesas</v>
      </c>
      <c r="I198" s="67">
        <f t="shared" ca="1" si="13"/>
        <v>0</v>
      </c>
    </row>
    <row r="199" spans="5:9" x14ac:dyDescent="0.25">
      <c r="E199" s="196">
        <f t="shared" si="12"/>
        <v>5101.2000000000007</v>
      </c>
      <c r="G199" s="156" t="str">
        <f t="shared" si="11"/>
        <v>Janeiro</v>
      </c>
      <c r="H199" s="193" t="str">
        <f t="shared" si="14"/>
        <v>Despesas</v>
      </c>
      <c r="I199" s="67">
        <f t="shared" ca="1" si="13"/>
        <v>0</v>
      </c>
    </row>
    <row r="200" spans="5:9" x14ac:dyDescent="0.25">
      <c r="E200" s="196">
        <f t="shared" si="12"/>
        <v>5101.2000000000007</v>
      </c>
      <c r="G200" s="156" t="str">
        <f t="shared" si="11"/>
        <v>Janeiro</v>
      </c>
      <c r="H200" s="193" t="str">
        <f t="shared" si="14"/>
        <v>Despesas</v>
      </c>
      <c r="I200" s="67">
        <f t="shared" ca="1" si="13"/>
        <v>0</v>
      </c>
    </row>
    <row r="201" spans="5:9" x14ac:dyDescent="0.25">
      <c r="E201" s="196">
        <f t="shared" si="12"/>
        <v>5101.2000000000007</v>
      </c>
      <c r="G201" s="156" t="str">
        <f t="shared" si="11"/>
        <v>Janeiro</v>
      </c>
      <c r="H201" s="193" t="str">
        <f t="shared" si="14"/>
        <v>Despesas</v>
      </c>
      <c r="I201" s="67">
        <f t="shared" ca="1" si="13"/>
        <v>0</v>
      </c>
    </row>
    <row r="202" spans="5:9" x14ac:dyDescent="0.25">
      <c r="E202" s="196">
        <f t="shared" si="12"/>
        <v>5101.2000000000007</v>
      </c>
      <c r="G202" s="156" t="str">
        <f t="shared" si="11"/>
        <v>Janeiro</v>
      </c>
      <c r="H202" s="193" t="str">
        <f t="shared" si="14"/>
        <v>Despesas</v>
      </c>
      <c r="I202" s="67">
        <f t="shared" ca="1" si="13"/>
        <v>0</v>
      </c>
    </row>
    <row r="203" spans="5:9" x14ac:dyDescent="0.25">
      <c r="E203" s="196">
        <f t="shared" si="12"/>
        <v>5101.2000000000007</v>
      </c>
      <c r="G203" s="156" t="str">
        <f t="shared" si="11"/>
        <v>Janeiro</v>
      </c>
      <c r="H203" s="193" t="str">
        <f t="shared" si="14"/>
        <v>Despesas</v>
      </c>
      <c r="I203" s="67">
        <f t="shared" ca="1" si="13"/>
        <v>0</v>
      </c>
    </row>
    <row r="204" spans="5:9" x14ac:dyDescent="0.25">
      <c r="E204" s="196">
        <f t="shared" si="12"/>
        <v>5101.2000000000007</v>
      </c>
      <c r="G204" s="156" t="str">
        <f t="shared" si="11"/>
        <v>Janeiro</v>
      </c>
      <c r="H204" s="193" t="str">
        <f t="shared" si="14"/>
        <v>Despesas</v>
      </c>
      <c r="I204" s="67">
        <f t="shared" ca="1" si="13"/>
        <v>0</v>
      </c>
    </row>
    <row r="205" spans="5:9" x14ac:dyDescent="0.25">
      <c r="E205" s="196">
        <f t="shared" si="12"/>
        <v>5101.2000000000007</v>
      </c>
      <c r="G205" s="156" t="str">
        <f t="shared" si="11"/>
        <v>Janeiro</v>
      </c>
      <c r="H205" s="193" t="str">
        <f t="shared" si="14"/>
        <v>Despesas</v>
      </c>
      <c r="I205" s="67">
        <f t="shared" ca="1" si="13"/>
        <v>0</v>
      </c>
    </row>
    <row r="206" spans="5:9" x14ac:dyDescent="0.25">
      <c r="E206" s="196">
        <f t="shared" si="12"/>
        <v>5101.2000000000007</v>
      </c>
      <c r="G206" s="156" t="str">
        <f t="shared" ref="G206:G269" si="15">IF(ISNA(VLOOKUP(MONTH(A206),$O$3:$P$14,2)),"",VLOOKUP(MONTH(A206),$O$3:$P$14,2))</f>
        <v>Janeiro</v>
      </c>
      <c r="H206" s="193" t="str">
        <f t="shared" si="14"/>
        <v>Despesas</v>
      </c>
      <c r="I206" s="67">
        <f t="shared" ca="1" si="13"/>
        <v>0</v>
      </c>
    </row>
    <row r="207" spans="5:9" x14ac:dyDescent="0.25">
      <c r="E207" s="196">
        <f t="shared" ref="E207:E270" si="16">E206+B207</f>
        <v>5101.2000000000007</v>
      </c>
      <c r="G207" s="156" t="str">
        <f t="shared" si="15"/>
        <v>Janeiro</v>
      </c>
      <c r="H207" s="193" t="str">
        <f t="shared" si="14"/>
        <v>Despesas</v>
      </c>
      <c r="I207" s="67">
        <f t="shared" ca="1" si="13"/>
        <v>0</v>
      </c>
    </row>
    <row r="208" spans="5:9" x14ac:dyDescent="0.25">
      <c r="E208" s="196">
        <f t="shared" si="16"/>
        <v>5101.2000000000007</v>
      </c>
      <c r="G208" s="156" t="str">
        <f t="shared" si="15"/>
        <v>Janeiro</v>
      </c>
      <c r="H208" s="193" t="str">
        <f t="shared" si="14"/>
        <v>Despesas</v>
      </c>
      <c r="I208" s="67">
        <f t="shared" ca="1" si="13"/>
        <v>0</v>
      </c>
    </row>
    <row r="209" spans="5:9" x14ac:dyDescent="0.25">
      <c r="E209" s="196">
        <f t="shared" si="16"/>
        <v>5101.2000000000007</v>
      </c>
      <c r="G209" s="156" t="str">
        <f t="shared" si="15"/>
        <v>Janeiro</v>
      </c>
      <c r="H209" s="193" t="str">
        <f t="shared" si="14"/>
        <v>Despesas</v>
      </c>
      <c r="I209" s="67">
        <f t="shared" ca="1" si="13"/>
        <v>0</v>
      </c>
    </row>
    <row r="210" spans="5:9" x14ac:dyDescent="0.25">
      <c r="E210" s="196">
        <f t="shared" si="16"/>
        <v>5101.2000000000007</v>
      </c>
      <c r="G210" s="156" t="str">
        <f t="shared" si="15"/>
        <v>Janeiro</v>
      </c>
      <c r="H210" s="193" t="str">
        <f t="shared" si="14"/>
        <v>Despesas</v>
      </c>
      <c r="I210" s="67">
        <f t="shared" ca="1" si="13"/>
        <v>0</v>
      </c>
    </row>
    <row r="211" spans="5:9" x14ac:dyDescent="0.25">
      <c r="E211" s="196">
        <f t="shared" si="16"/>
        <v>5101.2000000000007</v>
      </c>
      <c r="G211" s="156" t="str">
        <f t="shared" si="15"/>
        <v>Janeiro</v>
      </c>
      <c r="H211" s="193" t="str">
        <f t="shared" si="14"/>
        <v>Despesas</v>
      </c>
      <c r="I211" s="67">
        <f t="shared" ca="1" si="13"/>
        <v>0</v>
      </c>
    </row>
    <row r="212" spans="5:9" x14ac:dyDescent="0.25">
      <c r="E212" s="196">
        <f t="shared" si="16"/>
        <v>5101.2000000000007</v>
      </c>
      <c r="G212" s="156" t="str">
        <f t="shared" si="15"/>
        <v>Janeiro</v>
      </c>
      <c r="H212" s="193" t="str">
        <f t="shared" si="14"/>
        <v>Despesas</v>
      </c>
      <c r="I212" s="67">
        <f t="shared" ca="1" si="13"/>
        <v>0</v>
      </c>
    </row>
    <row r="213" spans="5:9" x14ac:dyDescent="0.25">
      <c r="E213" s="196">
        <f t="shared" si="16"/>
        <v>5101.2000000000007</v>
      </c>
      <c r="G213" s="156" t="str">
        <f t="shared" si="15"/>
        <v>Janeiro</v>
      </c>
      <c r="H213" s="193" t="str">
        <f t="shared" si="14"/>
        <v>Despesas</v>
      </c>
      <c r="I213" s="67">
        <f t="shared" ca="1" si="13"/>
        <v>0</v>
      </c>
    </row>
    <row r="214" spans="5:9" x14ac:dyDescent="0.25">
      <c r="E214" s="196">
        <f t="shared" si="16"/>
        <v>5101.2000000000007</v>
      </c>
      <c r="G214" s="156" t="str">
        <f t="shared" si="15"/>
        <v>Janeiro</v>
      </c>
      <c r="H214" s="193" t="str">
        <f t="shared" si="14"/>
        <v>Despesas</v>
      </c>
      <c r="I214" s="67">
        <f t="shared" ref="I214:I277" ca="1" si="17">IF(A214=TODAY(),IF(A215=TODAY(),0,E214),0)</f>
        <v>0</v>
      </c>
    </row>
    <row r="215" spans="5:9" x14ac:dyDescent="0.25">
      <c r="E215" s="196">
        <f t="shared" si="16"/>
        <v>5101.2000000000007</v>
      </c>
      <c r="G215" s="156" t="str">
        <f t="shared" si="15"/>
        <v>Janeiro</v>
      </c>
      <c r="H215" s="193" t="str">
        <f t="shared" si="14"/>
        <v>Despesas</v>
      </c>
      <c r="I215" s="67">
        <f t="shared" ca="1" si="17"/>
        <v>0</v>
      </c>
    </row>
    <row r="216" spans="5:9" x14ac:dyDescent="0.25">
      <c r="E216" s="196">
        <f t="shared" si="16"/>
        <v>5101.2000000000007</v>
      </c>
      <c r="G216" s="156" t="str">
        <f t="shared" si="15"/>
        <v>Janeiro</v>
      </c>
      <c r="H216" s="193" t="str">
        <f t="shared" si="14"/>
        <v>Despesas</v>
      </c>
      <c r="I216" s="67">
        <f t="shared" ca="1" si="17"/>
        <v>0</v>
      </c>
    </row>
    <row r="217" spans="5:9" x14ac:dyDescent="0.25">
      <c r="E217" s="196">
        <f t="shared" si="16"/>
        <v>5101.2000000000007</v>
      </c>
      <c r="G217" s="156" t="str">
        <f t="shared" si="15"/>
        <v>Janeiro</v>
      </c>
      <c r="H217" s="193" t="str">
        <f t="shared" si="14"/>
        <v>Despesas</v>
      </c>
      <c r="I217" s="67">
        <f t="shared" ca="1" si="17"/>
        <v>0</v>
      </c>
    </row>
    <row r="218" spans="5:9" x14ac:dyDescent="0.25">
      <c r="E218" s="196">
        <f t="shared" si="16"/>
        <v>5101.2000000000007</v>
      </c>
      <c r="G218" s="156" t="str">
        <f t="shared" si="15"/>
        <v>Janeiro</v>
      </c>
      <c r="H218" s="193" t="str">
        <f t="shared" si="14"/>
        <v>Despesas</v>
      </c>
      <c r="I218" s="67">
        <f t="shared" ca="1" si="17"/>
        <v>0</v>
      </c>
    </row>
    <row r="219" spans="5:9" x14ac:dyDescent="0.25">
      <c r="E219" s="196">
        <f t="shared" si="16"/>
        <v>5101.2000000000007</v>
      </c>
      <c r="G219" s="156" t="str">
        <f t="shared" si="15"/>
        <v>Janeiro</v>
      </c>
      <c r="H219" s="193" t="str">
        <f t="shared" si="14"/>
        <v>Despesas</v>
      </c>
      <c r="I219" s="67">
        <f t="shared" ca="1" si="17"/>
        <v>0</v>
      </c>
    </row>
    <row r="220" spans="5:9" x14ac:dyDescent="0.25">
      <c r="E220" s="196">
        <f t="shared" si="16"/>
        <v>5101.2000000000007</v>
      </c>
      <c r="G220" s="156" t="str">
        <f t="shared" si="15"/>
        <v>Janeiro</v>
      </c>
      <c r="H220" s="193" t="str">
        <f t="shared" si="14"/>
        <v>Despesas</v>
      </c>
      <c r="I220" s="67">
        <f t="shared" ca="1" si="17"/>
        <v>0</v>
      </c>
    </row>
    <row r="221" spans="5:9" x14ac:dyDescent="0.25">
      <c r="E221" s="196">
        <f t="shared" si="16"/>
        <v>5101.2000000000007</v>
      </c>
      <c r="G221" s="156" t="str">
        <f t="shared" si="15"/>
        <v>Janeiro</v>
      </c>
      <c r="H221" s="193" t="str">
        <f t="shared" si="14"/>
        <v>Despesas</v>
      </c>
      <c r="I221" s="67">
        <f t="shared" ca="1" si="17"/>
        <v>0</v>
      </c>
    </row>
    <row r="222" spans="5:9" x14ac:dyDescent="0.25">
      <c r="E222" s="196">
        <f t="shared" si="16"/>
        <v>5101.2000000000007</v>
      </c>
      <c r="G222" s="156" t="str">
        <f t="shared" si="15"/>
        <v>Janeiro</v>
      </c>
      <c r="H222" s="193" t="str">
        <f t="shared" si="14"/>
        <v>Despesas</v>
      </c>
      <c r="I222" s="67">
        <f t="shared" ca="1" si="17"/>
        <v>0</v>
      </c>
    </row>
    <row r="223" spans="5:9" x14ac:dyDescent="0.25">
      <c r="E223" s="196">
        <f t="shared" si="16"/>
        <v>5101.2000000000007</v>
      </c>
      <c r="G223" s="156" t="str">
        <f t="shared" si="15"/>
        <v>Janeiro</v>
      </c>
      <c r="H223" s="193" t="str">
        <f t="shared" si="14"/>
        <v>Despesas</v>
      </c>
      <c r="I223" s="67">
        <f t="shared" ca="1" si="17"/>
        <v>0</v>
      </c>
    </row>
    <row r="224" spans="5:9" x14ac:dyDescent="0.25">
      <c r="E224" s="196">
        <f t="shared" si="16"/>
        <v>5101.2000000000007</v>
      </c>
      <c r="G224" s="156" t="str">
        <f t="shared" si="15"/>
        <v>Janeiro</v>
      </c>
      <c r="H224" s="193" t="str">
        <f t="shared" si="14"/>
        <v>Despesas</v>
      </c>
      <c r="I224" s="67">
        <f t="shared" ca="1" si="17"/>
        <v>0</v>
      </c>
    </row>
    <row r="225" spans="5:9" x14ac:dyDescent="0.25">
      <c r="E225" s="196">
        <f t="shared" si="16"/>
        <v>5101.2000000000007</v>
      </c>
      <c r="G225" s="156" t="str">
        <f t="shared" si="15"/>
        <v>Janeiro</v>
      </c>
      <c r="H225" s="193" t="str">
        <f t="shared" si="14"/>
        <v>Despesas</v>
      </c>
      <c r="I225" s="67">
        <f t="shared" ca="1" si="17"/>
        <v>0</v>
      </c>
    </row>
    <row r="226" spans="5:9" x14ac:dyDescent="0.25">
      <c r="E226" s="196">
        <f t="shared" si="16"/>
        <v>5101.2000000000007</v>
      </c>
      <c r="G226" s="156" t="str">
        <f t="shared" si="15"/>
        <v>Janeiro</v>
      </c>
      <c r="H226" s="193" t="str">
        <f t="shared" si="14"/>
        <v>Despesas</v>
      </c>
      <c r="I226" s="67">
        <f t="shared" ca="1" si="17"/>
        <v>0</v>
      </c>
    </row>
    <row r="227" spans="5:9" x14ac:dyDescent="0.25">
      <c r="E227" s="196">
        <f t="shared" si="16"/>
        <v>5101.2000000000007</v>
      </c>
      <c r="G227" s="156" t="str">
        <f t="shared" si="15"/>
        <v>Janeiro</v>
      </c>
      <c r="H227" s="193" t="str">
        <f t="shared" si="14"/>
        <v>Despesas</v>
      </c>
      <c r="I227" s="67">
        <f t="shared" ca="1" si="17"/>
        <v>0</v>
      </c>
    </row>
    <row r="228" spans="5:9" x14ac:dyDescent="0.25">
      <c r="E228" s="196">
        <f t="shared" si="16"/>
        <v>5101.2000000000007</v>
      </c>
      <c r="G228" s="156" t="str">
        <f t="shared" si="15"/>
        <v>Janeiro</v>
      </c>
      <c r="H228" s="193" t="str">
        <f t="shared" si="14"/>
        <v>Despesas</v>
      </c>
      <c r="I228" s="67">
        <f t="shared" ca="1" si="17"/>
        <v>0</v>
      </c>
    </row>
    <row r="229" spans="5:9" x14ac:dyDescent="0.25">
      <c r="E229" s="196">
        <f t="shared" si="16"/>
        <v>5101.2000000000007</v>
      </c>
      <c r="G229" s="156" t="str">
        <f t="shared" si="15"/>
        <v>Janeiro</v>
      </c>
      <c r="H229" s="193" t="str">
        <f t="shared" si="14"/>
        <v>Despesas</v>
      </c>
      <c r="I229" s="67">
        <f t="shared" ca="1" si="17"/>
        <v>0</v>
      </c>
    </row>
    <row r="230" spans="5:9" x14ac:dyDescent="0.25">
      <c r="E230" s="196">
        <f t="shared" si="16"/>
        <v>5101.2000000000007</v>
      </c>
      <c r="G230" s="156" t="str">
        <f t="shared" si="15"/>
        <v>Janeiro</v>
      </c>
      <c r="H230" s="193" t="str">
        <f t="shared" si="14"/>
        <v>Despesas</v>
      </c>
      <c r="I230" s="67">
        <f t="shared" ca="1" si="17"/>
        <v>0</v>
      </c>
    </row>
    <row r="231" spans="5:9" x14ac:dyDescent="0.25">
      <c r="E231" s="196">
        <f t="shared" si="16"/>
        <v>5101.2000000000007</v>
      </c>
      <c r="G231" s="156" t="str">
        <f t="shared" si="15"/>
        <v>Janeiro</v>
      </c>
      <c r="H231" s="193" t="str">
        <f t="shared" si="14"/>
        <v>Despesas</v>
      </c>
      <c r="I231" s="67">
        <f t="shared" ca="1" si="17"/>
        <v>0</v>
      </c>
    </row>
    <row r="232" spans="5:9" x14ac:dyDescent="0.25">
      <c r="E232" s="196">
        <f t="shared" si="16"/>
        <v>5101.2000000000007</v>
      </c>
      <c r="G232" s="156" t="str">
        <f t="shared" si="15"/>
        <v>Janeiro</v>
      </c>
      <c r="H232" s="193" t="str">
        <f t="shared" si="14"/>
        <v>Despesas</v>
      </c>
      <c r="I232" s="67">
        <f t="shared" ca="1" si="17"/>
        <v>0</v>
      </c>
    </row>
    <row r="233" spans="5:9" x14ac:dyDescent="0.25">
      <c r="E233" s="196">
        <f t="shared" si="16"/>
        <v>5101.2000000000007</v>
      </c>
      <c r="G233" s="156" t="str">
        <f t="shared" si="15"/>
        <v>Janeiro</v>
      </c>
      <c r="H233" s="193" t="str">
        <f t="shared" si="14"/>
        <v>Despesas</v>
      </c>
      <c r="I233" s="67">
        <f t="shared" ca="1" si="17"/>
        <v>0</v>
      </c>
    </row>
    <row r="234" spans="5:9" x14ac:dyDescent="0.25">
      <c r="E234" s="196">
        <f t="shared" si="16"/>
        <v>5101.2000000000007</v>
      </c>
      <c r="G234" s="156" t="str">
        <f t="shared" si="15"/>
        <v>Janeiro</v>
      </c>
      <c r="H234" s="193" t="str">
        <f t="shared" si="14"/>
        <v>Despesas</v>
      </c>
      <c r="I234" s="67">
        <f t="shared" ca="1" si="17"/>
        <v>0</v>
      </c>
    </row>
    <row r="235" spans="5:9" x14ac:dyDescent="0.25">
      <c r="E235" s="196">
        <f t="shared" si="16"/>
        <v>5101.2000000000007</v>
      </c>
      <c r="G235" s="156" t="str">
        <f t="shared" si="15"/>
        <v>Janeiro</v>
      </c>
      <c r="H235" s="193" t="str">
        <f t="shared" si="14"/>
        <v>Despesas</v>
      </c>
      <c r="I235" s="67">
        <f t="shared" ca="1" si="17"/>
        <v>0</v>
      </c>
    </row>
    <row r="236" spans="5:9" x14ac:dyDescent="0.25">
      <c r="E236" s="196">
        <f t="shared" si="16"/>
        <v>5101.2000000000007</v>
      </c>
      <c r="G236" s="156" t="str">
        <f t="shared" si="15"/>
        <v>Janeiro</v>
      </c>
      <c r="H236" s="193" t="str">
        <f t="shared" si="14"/>
        <v>Despesas</v>
      </c>
      <c r="I236" s="67">
        <f t="shared" ca="1" si="17"/>
        <v>0</v>
      </c>
    </row>
    <row r="237" spans="5:9" x14ac:dyDescent="0.25">
      <c r="E237" s="196">
        <f t="shared" si="16"/>
        <v>5101.2000000000007</v>
      </c>
      <c r="G237" s="156" t="str">
        <f t="shared" si="15"/>
        <v>Janeiro</v>
      </c>
      <c r="H237" s="193" t="str">
        <f t="shared" si="14"/>
        <v>Despesas</v>
      </c>
      <c r="I237" s="67">
        <f t="shared" ca="1" si="17"/>
        <v>0</v>
      </c>
    </row>
    <row r="238" spans="5:9" x14ac:dyDescent="0.25">
      <c r="E238" s="196">
        <f t="shared" si="16"/>
        <v>5101.2000000000007</v>
      </c>
      <c r="G238" s="156" t="str">
        <f t="shared" si="15"/>
        <v>Janeiro</v>
      </c>
      <c r="H238" s="193" t="str">
        <f t="shared" si="14"/>
        <v>Despesas</v>
      </c>
      <c r="I238" s="67">
        <f t="shared" ca="1" si="17"/>
        <v>0</v>
      </c>
    </row>
    <row r="239" spans="5:9" x14ac:dyDescent="0.25">
      <c r="E239" s="196">
        <f t="shared" si="16"/>
        <v>5101.2000000000007</v>
      </c>
      <c r="G239" s="156" t="str">
        <f t="shared" si="15"/>
        <v>Janeiro</v>
      </c>
      <c r="H239" s="193" t="str">
        <f t="shared" si="14"/>
        <v>Despesas</v>
      </c>
      <c r="I239" s="67">
        <f t="shared" ca="1" si="17"/>
        <v>0</v>
      </c>
    </row>
    <row r="240" spans="5:9" x14ac:dyDescent="0.25">
      <c r="E240" s="196">
        <f t="shared" si="16"/>
        <v>5101.2000000000007</v>
      </c>
      <c r="G240" s="156" t="str">
        <f t="shared" si="15"/>
        <v>Janeiro</v>
      </c>
      <c r="H240" s="193" t="str">
        <f t="shared" si="14"/>
        <v>Despesas</v>
      </c>
      <c r="I240" s="67">
        <f t="shared" ca="1" si="17"/>
        <v>0</v>
      </c>
    </row>
    <row r="241" spans="5:9" x14ac:dyDescent="0.25">
      <c r="E241" s="196">
        <f t="shared" si="16"/>
        <v>5101.2000000000007</v>
      </c>
      <c r="G241" s="156" t="str">
        <f t="shared" si="15"/>
        <v>Janeiro</v>
      </c>
      <c r="H241" s="193" t="str">
        <f t="shared" si="14"/>
        <v>Despesas</v>
      </c>
      <c r="I241" s="67">
        <f t="shared" ca="1" si="17"/>
        <v>0</v>
      </c>
    </row>
    <row r="242" spans="5:9" x14ac:dyDescent="0.25">
      <c r="E242" s="196">
        <f t="shared" si="16"/>
        <v>5101.2000000000007</v>
      </c>
      <c r="G242" s="156" t="str">
        <f t="shared" si="15"/>
        <v>Janeiro</v>
      </c>
      <c r="H242" s="193" t="str">
        <f t="shared" si="14"/>
        <v>Despesas</v>
      </c>
      <c r="I242" s="67">
        <f t="shared" ca="1" si="17"/>
        <v>0</v>
      </c>
    </row>
    <row r="243" spans="5:9" x14ac:dyDescent="0.25">
      <c r="E243" s="196">
        <f t="shared" si="16"/>
        <v>5101.2000000000007</v>
      </c>
      <c r="G243" s="156" t="str">
        <f t="shared" si="15"/>
        <v>Janeiro</v>
      </c>
      <c r="H243" s="193" t="str">
        <f t="shared" si="14"/>
        <v>Despesas</v>
      </c>
      <c r="I243" s="67">
        <f t="shared" ca="1" si="17"/>
        <v>0</v>
      </c>
    </row>
    <row r="244" spans="5:9" x14ac:dyDescent="0.25">
      <c r="E244" s="196">
        <f t="shared" si="16"/>
        <v>5101.2000000000007</v>
      </c>
      <c r="G244" s="156" t="str">
        <f t="shared" si="15"/>
        <v>Janeiro</v>
      </c>
      <c r="H244" s="193" t="str">
        <f t="shared" si="14"/>
        <v>Despesas</v>
      </c>
      <c r="I244" s="67">
        <f t="shared" ca="1" si="17"/>
        <v>0</v>
      </c>
    </row>
    <row r="245" spans="5:9" x14ac:dyDescent="0.25">
      <c r="E245" s="196">
        <f t="shared" si="16"/>
        <v>5101.2000000000007</v>
      </c>
      <c r="G245" s="156" t="str">
        <f t="shared" si="15"/>
        <v>Janeiro</v>
      </c>
      <c r="H245" s="193" t="str">
        <f t="shared" si="14"/>
        <v>Despesas</v>
      </c>
      <c r="I245" s="67">
        <f t="shared" ca="1" si="17"/>
        <v>0</v>
      </c>
    </row>
    <row r="246" spans="5:9" x14ac:dyDescent="0.25">
      <c r="E246" s="196">
        <f t="shared" si="16"/>
        <v>5101.2000000000007</v>
      </c>
      <c r="G246" s="156" t="str">
        <f t="shared" si="15"/>
        <v>Janeiro</v>
      </c>
      <c r="H246" s="193" t="str">
        <f t="shared" si="14"/>
        <v>Despesas</v>
      </c>
      <c r="I246" s="67">
        <f t="shared" ca="1" si="17"/>
        <v>0</v>
      </c>
    </row>
    <row r="247" spans="5:9" x14ac:dyDescent="0.25">
      <c r="E247" s="196">
        <f t="shared" si="16"/>
        <v>5101.2000000000007</v>
      </c>
      <c r="G247" s="156" t="str">
        <f t="shared" si="15"/>
        <v>Janeiro</v>
      </c>
      <c r="H247" s="193" t="str">
        <f t="shared" si="14"/>
        <v>Despesas</v>
      </c>
      <c r="I247" s="67">
        <f t="shared" ca="1" si="17"/>
        <v>0</v>
      </c>
    </row>
    <row r="248" spans="5:9" x14ac:dyDescent="0.25">
      <c r="E248" s="196">
        <f t="shared" si="16"/>
        <v>5101.2000000000007</v>
      </c>
      <c r="G248" s="156" t="str">
        <f t="shared" si="15"/>
        <v>Janeiro</v>
      </c>
      <c r="H248" s="193" t="str">
        <f t="shared" si="14"/>
        <v>Despesas</v>
      </c>
      <c r="I248" s="67">
        <f t="shared" ca="1" si="17"/>
        <v>0</v>
      </c>
    </row>
    <row r="249" spans="5:9" x14ac:dyDescent="0.25">
      <c r="E249" s="196">
        <f t="shared" si="16"/>
        <v>5101.2000000000007</v>
      </c>
      <c r="G249" s="156" t="str">
        <f t="shared" si="15"/>
        <v>Janeiro</v>
      </c>
      <c r="H249" s="193" t="str">
        <f t="shared" si="14"/>
        <v>Despesas</v>
      </c>
      <c r="I249" s="67">
        <f t="shared" ca="1" si="17"/>
        <v>0</v>
      </c>
    </row>
    <row r="250" spans="5:9" x14ac:dyDescent="0.25">
      <c r="E250" s="196">
        <f t="shared" si="16"/>
        <v>5101.2000000000007</v>
      </c>
      <c r="G250" s="156" t="str">
        <f t="shared" si="15"/>
        <v>Janeiro</v>
      </c>
      <c r="H250" s="193" t="str">
        <f t="shared" si="14"/>
        <v>Despesas</v>
      </c>
      <c r="I250" s="67">
        <f t="shared" ca="1" si="17"/>
        <v>0</v>
      </c>
    </row>
    <row r="251" spans="5:9" x14ac:dyDescent="0.25">
      <c r="E251" s="196">
        <f t="shared" si="16"/>
        <v>5101.2000000000007</v>
      </c>
      <c r="G251" s="156" t="str">
        <f t="shared" si="15"/>
        <v>Janeiro</v>
      </c>
      <c r="H251" s="193" t="str">
        <f t="shared" si="14"/>
        <v>Despesas</v>
      </c>
      <c r="I251" s="67">
        <f t="shared" ca="1" si="17"/>
        <v>0</v>
      </c>
    </row>
    <row r="252" spans="5:9" x14ac:dyDescent="0.25">
      <c r="E252" s="196">
        <f t="shared" si="16"/>
        <v>5101.2000000000007</v>
      </c>
      <c r="G252" s="156" t="str">
        <f t="shared" si="15"/>
        <v>Janeiro</v>
      </c>
      <c r="H252" s="193" t="str">
        <f t="shared" si="14"/>
        <v>Despesas</v>
      </c>
      <c r="I252" s="67">
        <f t="shared" ca="1" si="17"/>
        <v>0</v>
      </c>
    </row>
    <row r="253" spans="5:9" x14ac:dyDescent="0.25">
      <c r="E253" s="196">
        <f t="shared" si="16"/>
        <v>5101.2000000000007</v>
      </c>
      <c r="G253" s="156" t="str">
        <f t="shared" si="15"/>
        <v>Janeiro</v>
      </c>
      <c r="H253" s="193" t="str">
        <f t="shared" si="14"/>
        <v>Despesas</v>
      </c>
      <c r="I253" s="67">
        <f t="shared" ca="1" si="17"/>
        <v>0</v>
      </c>
    </row>
    <row r="254" spans="5:9" x14ac:dyDescent="0.25">
      <c r="E254" s="196">
        <f t="shared" si="16"/>
        <v>5101.2000000000007</v>
      </c>
      <c r="G254" s="156" t="str">
        <f t="shared" si="15"/>
        <v>Janeiro</v>
      </c>
      <c r="H254" s="193" t="str">
        <f t="shared" si="14"/>
        <v>Despesas</v>
      </c>
      <c r="I254" s="67">
        <f t="shared" ca="1" si="17"/>
        <v>0</v>
      </c>
    </row>
    <row r="255" spans="5:9" x14ac:dyDescent="0.25">
      <c r="E255" s="196">
        <f t="shared" si="16"/>
        <v>5101.2000000000007</v>
      </c>
      <c r="G255" s="156" t="str">
        <f t="shared" si="15"/>
        <v>Janeiro</v>
      </c>
      <c r="H255" s="193" t="str">
        <f t="shared" si="14"/>
        <v>Despesas</v>
      </c>
      <c r="I255" s="67">
        <f t="shared" ca="1" si="17"/>
        <v>0</v>
      </c>
    </row>
    <row r="256" spans="5:9" x14ac:dyDescent="0.25">
      <c r="E256" s="196">
        <f t="shared" si="16"/>
        <v>5101.2000000000007</v>
      </c>
      <c r="G256" s="156" t="str">
        <f t="shared" si="15"/>
        <v>Janeiro</v>
      </c>
      <c r="H256" s="193" t="str">
        <f t="shared" si="14"/>
        <v>Despesas</v>
      </c>
      <c r="I256" s="67">
        <f t="shared" ca="1" si="17"/>
        <v>0</v>
      </c>
    </row>
    <row r="257" spans="5:9" x14ac:dyDescent="0.25">
      <c r="E257" s="196">
        <f t="shared" si="16"/>
        <v>5101.2000000000007</v>
      </c>
      <c r="G257" s="156" t="str">
        <f t="shared" si="15"/>
        <v>Janeiro</v>
      </c>
      <c r="H257" s="193" t="str">
        <f t="shared" si="14"/>
        <v>Despesas</v>
      </c>
      <c r="I257" s="67">
        <f t="shared" ca="1" si="17"/>
        <v>0</v>
      </c>
    </row>
    <row r="258" spans="5:9" x14ac:dyDescent="0.25">
      <c r="E258" s="196">
        <f t="shared" si="16"/>
        <v>5101.2000000000007</v>
      </c>
      <c r="G258" s="156" t="str">
        <f t="shared" si="15"/>
        <v>Janeiro</v>
      </c>
      <c r="H258" s="193" t="str">
        <f t="shared" si="14"/>
        <v>Despesas</v>
      </c>
      <c r="I258" s="67">
        <f t="shared" ca="1" si="17"/>
        <v>0</v>
      </c>
    </row>
    <row r="259" spans="5:9" x14ac:dyDescent="0.25">
      <c r="E259" s="196">
        <f t="shared" si="16"/>
        <v>5101.2000000000007</v>
      </c>
      <c r="G259" s="156" t="str">
        <f t="shared" si="15"/>
        <v>Janeiro</v>
      </c>
      <c r="H259" s="193" t="str">
        <f t="shared" ref="H259:H322" si="18">IF(B259&gt;0,"Receitas","Despesas")</f>
        <v>Despesas</v>
      </c>
      <c r="I259" s="67">
        <f t="shared" ca="1" si="17"/>
        <v>0</v>
      </c>
    </row>
    <row r="260" spans="5:9" x14ac:dyDescent="0.25">
      <c r="E260" s="196">
        <f t="shared" si="16"/>
        <v>5101.2000000000007</v>
      </c>
      <c r="G260" s="156" t="str">
        <f t="shared" si="15"/>
        <v>Janeiro</v>
      </c>
      <c r="H260" s="193" t="str">
        <f t="shared" si="18"/>
        <v>Despesas</v>
      </c>
      <c r="I260" s="67">
        <f t="shared" ca="1" si="17"/>
        <v>0</v>
      </c>
    </row>
    <row r="261" spans="5:9" x14ac:dyDescent="0.25">
      <c r="E261" s="196">
        <f t="shared" si="16"/>
        <v>5101.2000000000007</v>
      </c>
      <c r="G261" s="156" t="str">
        <f t="shared" si="15"/>
        <v>Janeiro</v>
      </c>
      <c r="H261" s="193" t="str">
        <f t="shared" si="18"/>
        <v>Despesas</v>
      </c>
      <c r="I261" s="67">
        <f t="shared" ca="1" si="17"/>
        <v>0</v>
      </c>
    </row>
    <row r="262" spans="5:9" x14ac:dyDescent="0.25">
      <c r="E262" s="196">
        <f t="shared" si="16"/>
        <v>5101.2000000000007</v>
      </c>
      <c r="G262" s="156" t="str">
        <f t="shared" si="15"/>
        <v>Janeiro</v>
      </c>
      <c r="H262" s="193" t="str">
        <f t="shared" si="18"/>
        <v>Despesas</v>
      </c>
      <c r="I262" s="67">
        <f t="shared" ca="1" si="17"/>
        <v>0</v>
      </c>
    </row>
    <row r="263" spans="5:9" x14ac:dyDescent="0.25">
      <c r="E263" s="196">
        <f t="shared" si="16"/>
        <v>5101.2000000000007</v>
      </c>
      <c r="G263" s="156" t="str">
        <f t="shared" si="15"/>
        <v>Janeiro</v>
      </c>
      <c r="H263" s="193" t="str">
        <f t="shared" si="18"/>
        <v>Despesas</v>
      </c>
      <c r="I263" s="67">
        <f t="shared" ca="1" si="17"/>
        <v>0</v>
      </c>
    </row>
    <row r="264" spans="5:9" x14ac:dyDescent="0.25">
      <c r="E264" s="196">
        <f t="shared" si="16"/>
        <v>5101.2000000000007</v>
      </c>
      <c r="G264" s="156" t="str">
        <f t="shared" si="15"/>
        <v>Janeiro</v>
      </c>
      <c r="H264" s="193" t="str">
        <f t="shared" si="18"/>
        <v>Despesas</v>
      </c>
      <c r="I264" s="67">
        <f t="shared" ca="1" si="17"/>
        <v>0</v>
      </c>
    </row>
    <row r="265" spans="5:9" x14ac:dyDescent="0.25">
      <c r="E265" s="196">
        <f t="shared" si="16"/>
        <v>5101.2000000000007</v>
      </c>
      <c r="G265" s="156" t="str">
        <f t="shared" si="15"/>
        <v>Janeiro</v>
      </c>
      <c r="H265" s="193" t="str">
        <f t="shared" si="18"/>
        <v>Despesas</v>
      </c>
      <c r="I265" s="67">
        <f t="shared" ca="1" si="17"/>
        <v>0</v>
      </c>
    </row>
    <row r="266" spans="5:9" x14ac:dyDescent="0.25">
      <c r="E266" s="196">
        <f t="shared" si="16"/>
        <v>5101.2000000000007</v>
      </c>
      <c r="G266" s="156" t="str">
        <f t="shared" si="15"/>
        <v>Janeiro</v>
      </c>
      <c r="H266" s="193" t="str">
        <f t="shared" si="18"/>
        <v>Despesas</v>
      </c>
      <c r="I266" s="67">
        <f t="shared" ca="1" si="17"/>
        <v>0</v>
      </c>
    </row>
    <row r="267" spans="5:9" x14ac:dyDescent="0.25">
      <c r="E267" s="196">
        <f t="shared" si="16"/>
        <v>5101.2000000000007</v>
      </c>
      <c r="G267" s="156" t="str">
        <f t="shared" si="15"/>
        <v>Janeiro</v>
      </c>
      <c r="H267" s="193" t="str">
        <f t="shared" si="18"/>
        <v>Despesas</v>
      </c>
      <c r="I267" s="67">
        <f t="shared" ca="1" si="17"/>
        <v>0</v>
      </c>
    </row>
    <row r="268" spans="5:9" x14ac:dyDescent="0.25">
      <c r="E268" s="196">
        <f t="shared" si="16"/>
        <v>5101.2000000000007</v>
      </c>
      <c r="G268" s="156" t="str">
        <f t="shared" si="15"/>
        <v>Janeiro</v>
      </c>
      <c r="H268" s="193" t="str">
        <f t="shared" si="18"/>
        <v>Despesas</v>
      </c>
      <c r="I268" s="67">
        <f t="shared" ca="1" si="17"/>
        <v>0</v>
      </c>
    </row>
    <row r="269" spans="5:9" x14ac:dyDescent="0.25">
      <c r="E269" s="196">
        <f t="shared" si="16"/>
        <v>5101.2000000000007</v>
      </c>
      <c r="G269" s="156" t="str">
        <f t="shared" si="15"/>
        <v>Janeiro</v>
      </c>
      <c r="H269" s="193" t="str">
        <f t="shared" si="18"/>
        <v>Despesas</v>
      </c>
      <c r="I269" s="67">
        <f t="shared" ca="1" si="17"/>
        <v>0</v>
      </c>
    </row>
    <row r="270" spans="5:9" x14ac:dyDescent="0.25">
      <c r="E270" s="196">
        <f t="shared" si="16"/>
        <v>5101.2000000000007</v>
      </c>
      <c r="G270" s="156" t="str">
        <f t="shared" ref="G270:G333" si="19">IF(ISNA(VLOOKUP(MONTH(A270),$O$3:$P$14,2)),"",VLOOKUP(MONTH(A270),$O$3:$P$14,2))</f>
        <v>Janeiro</v>
      </c>
      <c r="H270" s="193" t="str">
        <f t="shared" si="18"/>
        <v>Despesas</v>
      </c>
      <c r="I270" s="67">
        <f t="shared" ca="1" si="17"/>
        <v>0</v>
      </c>
    </row>
    <row r="271" spans="5:9" x14ac:dyDescent="0.25">
      <c r="E271" s="196">
        <f t="shared" ref="E271:E334" si="20">E270+B271</f>
        <v>5101.2000000000007</v>
      </c>
      <c r="G271" s="156" t="str">
        <f t="shared" si="19"/>
        <v>Janeiro</v>
      </c>
      <c r="H271" s="193" t="str">
        <f t="shared" si="18"/>
        <v>Despesas</v>
      </c>
      <c r="I271" s="67">
        <f t="shared" ca="1" si="17"/>
        <v>0</v>
      </c>
    </row>
    <row r="272" spans="5:9" x14ac:dyDescent="0.25">
      <c r="E272" s="196">
        <f t="shared" si="20"/>
        <v>5101.2000000000007</v>
      </c>
      <c r="G272" s="156" t="str">
        <f t="shared" si="19"/>
        <v>Janeiro</v>
      </c>
      <c r="H272" s="193" t="str">
        <f t="shared" si="18"/>
        <v>Despesas</v>
      </c>
      <c r="I272" s="67">
        <f t="shared" ca="1" si="17"/>
        <v>0</v>
      </c>
    </row>
    <row r="273" spans="5:9" x14ac:dyDescent="0.25">
      <c r="E273" s="196">
        <f t="shared" si="20"/>
        <v>5101.2000000000007</v>
      </c>
      <c r="G273" s="156" t="str">
        <f t="shared" si="19"/>
        <v>Janeiro</v>
      </c>
      <c r="H273" s="193" t="str">
        <f t="shared" si="18"/>
        <v>Despesas</v>
      </c>
      <c r="I273" s="67">
        <f t="shared" ca="1" si="17"/>
        <v>0</v>
      </c>
    </row>
    <row r="274" spans="5:9" x14ac:dyDescent="0.25">
      <c r="E274" s="196">
        <f t="shared" si="20"/>
        <v>5101.2000000000007</v>
      </c>
      <c r="G274" s="156" t="str">
        <f t="shared" si="19"/>
        <v>Janeiro</v>
      </c>
      <c r="H274" s="193" t="str">
        <f t="shared" si="18"/>
        <v>Despesas</v>
      </c>
      <c r="I274" s="67">
        <f t="shared" ca="1" si="17"/>
        <v>0</v>
      </c>
    </row>
    <row r="275" spans="5:9" x14ac:dyDescent="0.25">
      <c r="E275" s="196">
        <f t="shared" si="20"/>
        <v>5101.2000000000007</v>
      </c>
      <c r="G275" s="156" t="str">
        <f t="shared" si="19"/>
        <v>Janeiro</v>
      </c>
      <c r="H275" s="193" t="str">
        <f t="shared" si="18"/>
        <v>Despesas</v>
      </c>
      <c r="I275" s="67">
        <f t="shared" ca="1" si="17"/>
        <v>0</v>
      </c>
    </row>
    <row r="276" spans="5:9" x14ac:dyDescent="0.25">
      <c r="E276" s="196">
        <f t="shared" si="20"/>
        <v>5101.2000000000007</v>
      </c>
      <c r="G276" s="156" t="str">
        <f t="shared" si="19"/>
        <v>Janeiro</v>
      </c>
      <c r="H276" s="193" t="str">
        <f t="shared" si="18"/>
        <v>Despesas</v>
      </c>
      <c r="I276" s="67">
        <f t="shared" ca="1" si="17"/>
        <v>0</v>
      </c>
    </row>
    <row r="277" spans="5:9" x14ac:dyDescent="0.25">
      <c r="E277" s="196">
        <f t="shared" si="20"/>
        <v>5101.2000000000007</v>
      </c>
      <c r="G277" s="156" t="str">
        <f t="shared" si="19"/>
        <v>Janeiro</v>
      </c>
      <c r="H277" s="193" t="str">
        <f t="shared" si="18"/>
        <v>Despesas</v>
      </c>
      <c r="I277" s="67">
        <f t="shared" ca="1" si="17"/>
        <v>0</v>
      </c>
    </row>
    <row r="278" spans="5:9" x14ac:dyDescent="0.25">
      <c r="E278" s="196">
        <f t="shared" si="20"/>
        <v>5101.2000000000007</v>
      </c>
      <c r="G278" s="156" t="str">
        <f t="shared" si="19"/>
        <v>Janeiro</v>
      </c>
      <c r="H278" s="193" t="str">
        <f t="shared" si="18"/>
        <v>Despesas</v>
      </c>
      <c r="I278" s="67">
        <f t="shared" ref="I278:I341" ca="1" si="21">IF(A278=TODAY(),IF(A279=TODAY(),0,E278),0)</f>
        <v>0</v>
      </c>
    </row>
    <row r="279" spans="5:9" x14ac:dyDescent="0.25">
      <c r="E279" s="196">
        <f t="shared" si="20"/>
        <v>5101.2000000000007</v>
      </c>
      <c r="G279" s="156" t="str">
        <f t="shared" si="19"/>
        <v>Janeiro</v>
      </c>
      <c r="H279" s="193" t="str">
        <f t="shared" si="18"/>
        <v>Despesas</v>
      </c>
      <c r="I279" s="67">
        <f t="shared" ca="1" si="21"/>
        <v>0</v>
      </c>
    </row>
    <row r="280" spans="5:9" x14ac:dyDescent="0.25">
      <c r="E280" s="196">
        <f t="shared" si="20"/>
        <v>5101.2000000000007</v>
      </c>
      <c r="G280" s="156" t="str">
        <f t="shared" si="19"/>
        <v>Janeiro</v>
      </c>
      <c r="H280" s="193" t="str">
        <f t="shared" si="18"/>
        <v>Despesas</v>
      </c>
      <c r="I280" s="67">
        <f t="shared" ca="1" si="21"/>
        <v>0</v>
      </c>
    </row>
    <row r="281" spans="5:9" x14ac:dyDescent="0.25">
      <c r="E281" s="196">
        <f t="shared" si="20"/>
        <v>5101.2000000000007</v>
      </c>
      <c r="G281" s="156" t="str">
        <f t="shared" si="19"/>
        <v>Janeiro</v>
      </c>
      <c r="H281" s="193" t="str">
        <f t="shared" si="18"/>
        <v>Despesas</v>
      </c>
      <c r="I281" s="67">
        <f t="shared" ca="1" si="21"/>
        <v>0</v>
      </c>
    </row>
    <row r="282" spans="5:9" x14ac:dyDescent="0.25">
      <c r="E282" s="196">
        <f t="shared" si="20"/>
        <v>5101.2000000000007</v>
      </c>
      <c r="G282" s="156" t="str">
        <f t="shared" si="19"/>
        <v>Janeiro</v>
      </c>
      <c r="H282" s="193" t="str">
        <f t="shared" si="18"/>
        <v>Despesas</v>
      </c>
      <c r="I282" s="67">
        <f t="shared" ca="1" si="21"/>
        <v>0</v>
      </c>
    </row>
    <row r="283" spans="5:9" x14ac:dyDescent="0.25">
      <c r="E283" s="196">
        <f t="shared" si="20"/>
        <v>5101.2000000000007</v>
      </c>
      <c r="G283" s="156" t="str">
        <f t="shared" si="19"/>
        <v>Janeiro</v>
      </c>
      <c r="H283" s="193" t="str">
        <f t="shared" si="18"/>
        <v>Despesas</v>
      </c>
      <c r="I283" s="67">
        <f t="shared" ca="1" si="21"/>
        <v>0</v>
      </c>
    </row>
    <row r="284" spans="5:9" x14ac:dyDescent="0.25">
      <c r="E284" s="196">
        <f t="shared" si="20"/>
        <v>5101.2000000000007</v>
      </c>
      <c r="G284" s="156" t="str">
        <f t="shared" si="19"/>
        <v>Janeiro</v>
      </c>
      <c r="H284" s="193" t="str">
        <f t="shared" si="18"/>
        <v>Despesas</v>
      </c>
      <c r="I284" s="67">
        <f t="shared" ca="1" si="21"/>
        <v>0</v>
      </c>
    </row>
    <row r="285" spans="5:9" x14ac:dyDescent="0.25">
      <c r="E285" s="196">
        <f t="shared" si="20"/>
        <v>5101.2000000000007</v>
      </c>
      <c r="G285" s="156" t="str">
        <f t="shared" si="19"/>
        <v>Janeiro</v>
      </c>
      <c r="H285" s="193" t="str">
        <f t="shared" si="18"/>
        <v>Despesas</v>
      </c>
      <c r="I285" s="67">
        <f t="shared" ca="1" si="21"/>
        <v>0</v>
      </c>
    </row>
    <row r="286" spans="5:9" x14ac:dyDescent="0.25">
      <c r="E286" s="196">
        <f t="shared" si="20"/>
        <v>5101.2000000000007</v>
      </c>
      <c r="G286" s="156" t="str">
        <f t="shared" si="19"/>
        <v>Janeiro</v>
      </c>
      <c r="H286" s="193" t="str">
        <f t="shared" si="18"/>
        <v>Despesas</v>
      </c>
      <c r="I286" s="67">
        <f t="shared" ca="1" si="21"/>
        <v>0</v>
      </c>
    </row>
    <row r="287" spans="5:9" x14ac:dyDescent="0.25">
      <c r="E287" s="196">
        <f t="shared" si="20"/>
        <v>5101.2000000000007</v>
      </c>
      <c r="G287" s="156" t="str">
        <f t="shared" si="19"/>
        <v>Janeiro</v>
      </c>
      <c r="H287" s="193" t="str">
        <f t="shared" si="18"/>
        <v>Despesas</v>
      </c>
      <c r="I287" s="67">
        <f t="shared" ca="1" si="21"/>
        <v>0</v>
      </c>
    </row>
    <row r="288" spans="5:9" x14ac:dyDescent="0.25">
      <c r="E288" s="196">
        <f t="shared" si="20"/>
        <v>5101.2000000000007</v>
      </c>
      <c r="G288" s="156" t="str">
        <f t="shared" si="19"/>
        <v>Janeiro</v>
      </c>
      <c r="H288" s="193" t="str">
        <f t="shared" si="18"/>
        <v>Despesas</v>
      </c>
      <c r="I288" s="67">
        <f t="shared" ca="1" si="21"/>
        <v>0</v>
      </c>
    </row>
    <row r="289" spans="5:9" x14ac:dyDescent="0.25">
      <c r="E289" s="196">
        <f t="shared" si="20"/>
        <v>5101.2000000000007</v>
      </c>
      <c r="G289" s="156" t="str">
        <f t="shared" si="19"/>
        <v>Janeiro</v>
      </c>
      <c r="H289" s="193" t="str">
        <f t="shared" si="18"/>
        <v>Despesas</v>
      </c>
      <c r="I289" s="67">
        <f t="shared" ca="1" si="21"/>
        <v>0</v>
      </c>
    </row>
    <row r="290" spans="5:9" x14ac:dyDescent="0.25">
      <c r="E290" s="196">
        <f t="shared" si="20"/>
        <v>5101.2000000000007</v>
      </c>
      <c r="G290" s="156" t="str">
        <f t="shared" si="19"/>
        <v>Janeiro</v>
      </c>
      <c r="H290" s="193" t="str">
        <f t="shared" si="18"/>
        <v>Despesas</v>
      </c>
      <c r="I290" s="67">
        <f t="shared" ca="1" si="21"/>
        <v>0</v>
      </c>
    </row>
    <row r="291" spans="5:9" x14ac:dyDescent="0.25">
      <c r="E291" s="196">
        <f t="shared" si="20"/>
        <v>5101.2000000000007</v>
      </c>
      <c r="G291" s="156" t="str">
        <f t="shared" si="19"/>
        <v>Janeiro</v>
      </c>
      <c r="H291" s="193" t="str">
        <f t="shared" si="18"/>
        <v>Despesas</v>
      </c>
      <c r="I291" s="67">
        <f t="shared" ca="1" si="21"/>
        <v>0</v>
      </c>
    </row>
    <row r="292" spans="5:9" x14ac:dyDescent="0.25">
      <c r="E292" s="196">
        <f t="shared" si="20"/>
        <v>5101.2000000000007</v>
      </c>
      <c r="G292" s="156" t="str">
        <f t="shared" si="19"/>
        <v>Janeiro</v>
      </c>
      <c r="H292" s="193" t="str">
        <f t="shared" si="18"/>
        <v>Despesas</v>
      </c>
      <c r="I292" s="67">
        <f t="shared" ca="1" si="21"/>
        <v>0</v>
      </c>
    </row>
    <row r="293" spans="5:9" x14ac:dyDescent="0.25">
      <c r="E293" s="196">
        <f t="shared" si="20"/>
        <v>5101.2000000000007</v>
      </c>
      <c r="G293" s="156" t="str">
        <f t="shared" si="19"/>
        <v>Janeiro</v>
      </c>
      <c r="H293" s="193" t="str">
        <f t="shared" si="18"/>
        <v>Despesas</v>
      </c>
      <c r="I293" s="67">
        <f t="shared" ca="1" si="21"/>
        <v>0</v>
      </c>
    </row>
    <row r="294" spans="5:9" x14ac:dyDescent="0.25">
      <c r="E294" s="196">
        <f t="shared" si="20"/>
        <v>5101.2000000000007</v>
      </c>
      <c r="G294" s="156" t="str">
        <f t="shared" si="19"/>
        <v>Janeiro</v>
      </c>
      <c r="H294" s="193" t="str">
        <f t="shared" si="18"/>
        <v>Despesas</v>
      </c>
      <c r="I294" s="67">
        <f t="shared" ca="1" si="21"/>
        <v>0</v>
      </c>
    </row>
    <row r="295" spans="5:9" x14ac:dyDescent="0.25">
      <c r="E295" s="196">
        <f t="shared" si="20"/>
        <v>5101.2000000000007</v>
      </c>
      <c r="G295" s="156" t="str">
        <f t="shared" si="19"/>
        <v>Janeiro</v>
      </c>
      <c r="H295" s="193" t="str">
        <f t="shared" si="18"/>
        <v>Despesas</v>
      </c>
      <c r="I295" s="67">
        <f t="shared" ca="1" si="21"/>
        <v>0</v>
      </c>
    </row>
    <row r="296" spans="5:9" x14ac:dyDescent="0.25">
      <c r="E296" s="196">
        <f t="shared" si="20"/>
        <v>5101.2000000000007</v>
      </c>
      <c r="G296" s="156" t="str">
        <f t="shared" si="19"/>
        <v>Janeiro</v>
      </c>
      <c r="H296" s="193" t="str">
        <f t="shared" si="18"/>
        <v>Despesas</v>
      </c>
      <c r="I296" s="67">
        <f t="shared" ca="1" si="21"/>
        <v>0</v>
      </c>
    </row>
    <row r="297" spans="5:9" x14ac:dyDescent="0.25">
      <c r="E297" s="196">
        <f t="shared" si="20"/>
        <v>5101.2000000000007</v>
      </c>
      <c r="G297" s="156" t="str">
        <f t="shared" si="19"/>
        <v>Janeiro</v>
      </c>
      <c r="H297" s="193" t="str">
        <f t="shared" si="18"/>
        <v>Despesas</v>
      </c>
      <c r="I297" s="67">
        <f t="shared" ca="1" si="21"/>
        <v>0</v>
      </c>
    </row>
    <row r="298" spans="5:9" x14ac:dyDescent="0.25">
      <c r="E298" s="196">
        <f t="shared" si="20"/>
        <v>5101.2000000000007</v>
      </c>
      <c r="G298" s="156" t="str">
        <f t="shared" si="19"/>
        <v>Janeiro</v>
      </c>
      <c r="H298" s="193" t="str">
        <f t="shared" si="18"/>
        <v>Despesas</v>
      </c>
      <c r="I298" s="67">
        <f t="shared" ca="1" si="21"/>
        <v>0</v>
      </c>
    </row>
    <row r="299" spans="5:9" x14ac:dyDescent="0.25">
      <c r="E299" s="196">
        <f t="shared" si="20"/>
        <v>5101.2000000000007</v>
      </c>
      <c r="G299" s="156" t="str">
        <f t="shared" si="19"/>
        <v>Janeiro</v>
      </c>
      <c r="H299" s="193" t="str">
        <f t="shared" si="18"/>
        <v>Despesas</v>
      </c>
      <c r="I299" s="67">
        <f t="shared" ca="1" si="21"/>
        <v>0</v>
      </c>
    </row>
    <row r="300" spans="5:9" x14ac:dyDescent="0.25">
      <c r="E300" s="196">
        <f t="shared" si="20"/>
        <v>5101.2000000000007</v>
      </c>
      <c r="G300" s="156" t="str">
        <f t="shared" si="19"/>
        <v>Janeiro</v>
      </c>
      <c r="H300" s="193" t="str">
        <f t="shared" si="18"/>
        <v>Despesas</v>
      </c>
      <c r="I300" s="67">
        <f t="shared" ca="1" si="21"/>
        <v>0</v>
      </c>
    </row>
    <row r="301" spans="5:9" x14ac:dyDescent="0.25">
      <c r="E301" s="196">
        <f t="shared" si="20"/>
        <v>5101.2000000000007</v>
      </c>
      <c r="G301" s="156" t="str">
        <f t="shared" si="19"/>
        <v>Janeiro</v>
      </c>
      <c r="H301" s="193" t="str">
        <f t="shared" si="18"/>
        <v>Despesas</v>
      </c>
      <c r="I301" s="67">
        <f t="shared" ca="1" si="21"/>
        <v>0</v>
      </c>
    </row>
    <row r="302" spans="5:9" x14ac:dyDescent="0.25">
      <c r="E302" s="196">
        <f t="shared" si="20"/>
        <v>5101.2000000000007</v>
      </c>
      <c r="G302" s="156" t="str">
        <f t="shared" si="19"/>
        <v>Janeiro</v>
      </c>
      <c r="H302" s="193" t="str">
        <f t="shared" si="18"/>
        <v>Despesas</v>
      </c>
      <c r="I302" s="67">
        <f t="shared" ca="1" si="21"/>
        <v>0</v>
      </c>
    </row>
    <row r="303" spans="5:9" x14ac:dyDescent="0.25">
      <c r="E303" s="196">
        <f t="shared" si="20"/>
        <v>5101.2000000000007</v>
      </c>
      <c r="G303" s="156" t="str">
        <f t="shared" si="19"/>
        <v>Janeiro</v>
      </c>
      <c r="H303" s="193" t="str">
        <f t="shared" si="18"/>
        <v>Despesas</v>
      </c>
      <c r="I303" s="67">
        <f t="shared" ca="1" si="21"/>
        <v>0</v>
      </c>
    </row>
    <row r="304" spans="5:9" x14ac:dyDescent="0.25">
      <c r="E304" s="196">
        <f t="shared" si="20"/>
        <v>5101.2000000000007</v>
      </c>
      <c r="G304" s="156" t="str">
        <f t="shared" si="19"/>
        <v>Janeiro</v>
      </c>
      <c r="H304" s="193" t="str">
        <f t="shared" si="18"/>
        <v>Despesas</v>
      </c>
      <c r="I304" s="67">
        <f t="shared" ca="1" si="21"/>
        <v>0</v>
      </c>
    </row>
    <row r="305" spans="5:9" x14ac:dyDescent="0.25">
      <c r="E305" s="196">
        <f t="shared" si="20"/>
        <v>5101.2000000000007</v>
      </c>
      <c r="G305" s="156" t="str">
        <f t="shared" si="19"/>
        <v>Janeiro</v>
      </c>
      <c r="H305" s="193" t="str">
        <f t="shared" si="18"/>
        <v>Despesas</v>
      </c>
      <c r="I305" s="67">
        <f t="shared" ca="1" si="21"/>
        <v>0</v>
      </c>
    </row>
    <row r="306" spans="5:9" x14ac:dyDescent="0.25">
      <c r="E306" s="196">
        <f t="shared" si="20"/>
        <v>5101.2000000000007</v>
      </c>
      <c r="G306" s="156" t="str">
        <f t="shared" si="19"/>
        <v>Janeiro</v>
      </c>
      <c r="H306" s="193" t="str">
        <f t="shared" si="18"/>
        <v>Despesas</v>
      </c>
      <c r="I306" s="67">
        <f t="shared" ca="1" si="21"/>
        <v>0</v>
      </c>
    </row>
    <row r="307" spans="5:9" x14ac:dyDescent="0.25">
      <c r="E307" s="196">
        <f t="shared" si="20"/>
        <v>5101.2000000000007</v>
      </c>
      <c r="G307" s="156" t="str">
        <f t="shared" si="19"/>
        <v>Janeiro</v>
      </c>
      <c r="H307" s="193" t="str">
        <f t="shared" si="18"/>
        <v>Despesas</v>
      </c>
      <c r="I307" s="67">
        <f t="shared" ca="1" si="21"/>
        <v>0</v>
      </c>
    </row>
    <row r="308" spans="5:9" x14ac:dyDescent="0.25">
      <c r="E308" s="196">
        <f t="shared" si="20"/>
        <v>5101.2000000000007</v>
      </c>
      <c r="G308" s="156" t="str">
        <f t="shared" si="19"/>
        <v>Janeiro</v>
      </c>
      <c r="H308" s="193" t="str">
        <f t="shared" si="18"/>
        <v>Despesas</v>
      </c>
      <c r="I308" s="67">
        <f t="shared" ca="1" si="21"/>
        <v>0</v>
      </c>
    </row>
    <row r="309" spans="5:9" x14ac:dyDescent="0.25">
      <c r="E309" s="196">
        <f t="shared" si="20"/>
        <v>5101.2000000000007</v>
      </c>
      <c r="G309" s="156" t="str">
        <f t="shared" si="19"/>
        <v>Janeiro</v>
      </c>
      <c r="H309" s="193" t="str">
        <f t="shared" si="18"/>
        <v>Despesas</v>
      </c>
      <c r="I309" s="67">
        <f t="shared" ca="1" si="21"/>
        <v>0</v>
      </c>
    </row>
    <row r="310" spans="5:9" x14ac:dyDescent="0.25">
      <c r="E310" s="196">
        <f t="shared" si="20"/>
        <v>5101.2000000000007</v>
      </c>
      <c r="G310" s="156" t="str">
        <f t="shared" si="19"/>
        <v>Janeiro</v>
      </c>
      <c r="H310" s="193" t="str">
        <f t="shared" si="18"/>
        <v>Despesas</v>
      </c>
      <c r="I310" s="67">
        <f t="shared" ca="1" si="21"/>
        <v>0</v>
      </c>
    </row>
    <row r="311" spans="5:9" x14ac:dyDescent="0.25">
      <c r="E311" s="196">
        <f t="shared" si="20"/>
        <v>5101.2000000000007</v>
      </c>
      <c r="G311" s="156" t="str">
        <f t="shared" si="19"/>
        <v>Janeiro</v>
      </c>
      <c r="H311" s="193" t="str">
        <f t="shared" si="18"/>
        <v>Despesas</v>
      </c>
      <c r="I311" s="67">
        <f t="shared" ca="1" si="21"/>
        <v>0</v>
      </c>
    </row>
    <row r="312" spans="5:9" x14ac:dyDescent="0.25">
      <c r="E312" s="196">
        <f t="shared" si="20"/>
        <v>5101.2000000000007</v>
      </c>
      <c r="G312" s="156" t="str">
        <f t="shared" si="19"/>
        <v>Janeiro</v>
      </c>
      <c r="H312" s="193" t="str">
        <f t="shared" si="18"/>
        <v>Despesas</v>
      </c>
      <c r="I312" s="67">
        <f t="shared" ca="1" si="21"/>
        <v>0</v>
      </c>
    </row>
    <row r="313" spans="5:9" x14ac:dyDescent="0.25">
      <c r="E313" s="196">
        <f t="shared" si="20"/>
        <v>5101.2000000000007</v>
      </c>
      <c r="G313" s="156" t="str">
        <f t="shared" si="19"/>
        <v>Janeiro</v>
      </c>
      <c r="H313" s="193" t="str">
        <f t="shared" si="18"/>
        <v>Despesas</v>
      </c>
      <c r="I313" s="67">
        <f t="shared" ca="1" si="21"/>
        <v>0</v>
      </c>
    </row>
    <row r="314" spans="5:9" x14ac:dyDescent="0.25">
      <c r="E314" s="196">
        <f t="shared" si="20"/>
        <v>5101.2000000000007</v>
      </c>
      <c r="G314" s="156" t="str">
        <f t="shared" si="19"/>
        <v>Janeiro</v>
      </c>
      <c r="H314" s="193" t="str">
        <f t="shared" si="18"/>
        <v>Despesas</v>
      </c>
      <c r="I314" s="67">
        <f t="shared" ca="1" si="21"/>
        <v>0</v>
      </c>
    </row>
    <row r="315" spans="5:9" x14ac:dyDescent="0.25">
      <c r="E315" s="196">
        <f t="shared" si="20"/>
        <v>5101.2000000000007</v>
      </c>
      <c r="G315" s="156" t="str">
        <f t="shared" si="19"/>
        <v>Janeiro</v>
      </c>
      <c r="H315" s="193" t="str">
        <f t="shared" si="18"/>
        <v>Despesas</v>
      </c>
      <c r="I315" s="67">
        <f t="shared" ca="1" si="21"/>
        <v>0</v>
      </c>
    </row>
    <row r="316" spans="5:9" x14ac:dyDescent="0.25">
      <c r="E316" s="196">
        <f t="shared" si="20"/>
        <v>5101.2000000000007</v>
      </c>
      <c r="G316" s="156" t="str">
        <f t="shared" si="19"/>
        <v>Janeiro</v>
      </c>
      <c r="H316" s="193" t="str">
        <f t="shared" si="18"/>
        <v>Despesas</v>
      </c>
      <c r="I316" s="67">
        <f t="shared" ca="1" si="21"/>
        <v>0</v>
      </c>
    </row>
    <row r="317" spans="5:9" x14ac:dyDescent="0.25">
      <c r="E317" s="196">
        <f t="shared" si="20"/>
        <v>5101.2000000000007</v>
      </c>
      <c r="G317" s="156" t="str">
        <f t="shared" si="19"/>
        <v>Janeiro</v>
      </c>
      <c r="H317" s="193" t="str">
        <f t="shared" si="18"/>
        <v>Despesas</v>
      </c>
      <c r="I317" s="67">
        <f t="shared" ca="1" si="21"/>
        <v>0</v>
      </c>
    </row>
    <row r="318" spans="5:9" x14ac:dyDescent="0.25">
      <c r="E318" s="196">
        <f t="shared" si="20"/>
        <v>5101.2000000000007</v>
      </c>
      <c r="G318" s="156" t="str">
        <f t="shared" si="19"/>
        <v>Janeiro</v>
      </c>
      <c r="H318" s="193" t="str">
        <f t="shared" si="18"/>
        <v>Despesas</v>
      </c>
      <c r="I318" s="67">
        <f t="shared" ca="1" si="21"/>
        <v>0</v>
      </c>
    </row>
    <row r="319" spans="5:9" x14ac:dyDescent="0.25">
      <c r="E319" s="196">
        <f t="shared" si="20"/>
        <v>5101.2000000000007</v>
      </c>
      <c r="G319" s="156" t="str">
        <f t="shared" si="19"/>
        <v>Janeiro</v>
      </c>
      <c r="H319" s="193" t="str">
        <f t="shared" si="18"/>
        <v>Despesas</v>
      </c>
      <c r="I319" s="67">
        <f t="shared" ca="1" si="21"/>
        <v>0</v>
      </c>
    </row>
    <row r="320" spans="5:9" x14ac:dyDescent="0.25">
      <c r="E320" s="196">
        <f t="shared" si="20"/>
        <v>5101.2000000000007</v>
      </c>
      <c r="G320" s="156" t="str">
        <f t="shared" si="19"/>
        <v>Janeiro</v>
      </c>
      <c r="H320" s="193" t="str">
        <f t="shared" si="18"/>
        <v>Despesas</v>
      </c>
      <c r="I320" s="67">
        <f t="shared" ca="1" si="21"/>
        <v>0</v>
      </c>
    </row>
    <row r="321" spans="5:9" x14ac:dyDescent="0.25">
      <c r="E321" s="196">
        <f t="shared" si="20"/>
        <v>5101.2000000000007</v>
      </c>
      <c r="G321" s="156" t="str">
        <f t="shared" si="19"/>
        <v>Janeiro</v>
      </c>
      <c r="H321" s="193" t="str">
        <f t="shared" si="18"/>
        <v>Despesas</v>
      </c>
      <c r="I321" s="67">
        <f t="shared" ca="1" si="21"/>
        <v>0</v>
      </c>
    </row>
    <row r="322" spans="5:9" x14ac:dyDescent="0.25">
      <c r="E322" s="196">
        <f t="shared" si="20"/>
        <v>5101.2000000000007</v>
      </c>
      <c r="G322" s="156" t="str">
        <f t="shared" si="19"/>
        <v>Janeiro</v>
      </c>
      <c r="H322" s="193" t="str">
        <f t="shared" si="18"/>
        <v>Despesas</v>
      </c>
      <c r="I322" s="67">
        <f t="shared" ca="1" si="21"/>
        <v>0</v>
      </c>
    </row>
    <row r="323" spans="5:9" x14ac:dyDescent="0.25">
      <c r="E323" s="196">
        <f t="shared" si="20"/>
        <v>5101.2000000000007</v>
      </c>
      <c r="G323" s="156" t="str">
        <f t="shared" si="19"/>
        <v>Janeiro</v>
      </c>
      <c r="H323" s="193" t="str">
        <f t="shared" ref="H323:H386" si="22">IF(B323&gt;0,"Receitas","Despesas")</f>
        <v>Despesas</v>
      </c>
      <c r="I323" s="67">
        <f t="shared" ca="1" si="21"/>
        <v>0</v>
      </c>
    </row>
    <row r="324" spans="5:9" x14ac:dyDescent="0.25">
      <c r="E324" s="196">
        <f t="shared" si="20"/>
        <v>5101.2000000000007</v>
      </c>
      <c r="G324" s="156" t="str">
        <f t="shared" si="19"/>
        <v>Janeiro</v>
      </c>
      <c r="H324" s="193" t="str">
        <f t="shared" si="22"/>
        <v>Despesas</v>
      </c>
      <c r="I324" s="67">
        <f t="shared" ca="1" si="21"/>
        <v>0</v>
      </c>
    </row>
    <row r="325" spans="5:9" x14ac:dyDescent="0.25">
      <c r="E325" s="196">
        <f t="shared" si="20"/>
        <v>5101.2000000000007</v>
      </c>
      <c r="G325" s="156" t="str">
        <f t="shared" si="19"/>
        <v>Janeiro</v>
      </c>
      <c r="H325" s="193" t="str">
        <f t="shared" si="22"/>
        <v>Despesas</v>
      </c>
      <c r="I325" s="67">
        <f t="shared" ca="1" si="21"/>
        <v>0</v>
      </c>
    </row>
    <row r="326" spans="5:9" x14ac:dyDescent="0.25">
      <c r="E326" s="196">
        <f t="shared" si="20"/>
        <v>5101.2000000000007</v>
      </c>
      <c r="G326" s="156" t="str">
        <f t="shared" si="19"/>
        <v>Janeiro</v>
      </c>
      <c r="H326" s="193" t="str">
        <f t="shared" si="22"/>
        <v>Despesas</v>
      </c>
      <c r="I326" s="67">
        <f t="shared" ca="1" si="21"/>
        <v>0</v>
      </c>
    </row>
    <row r="327" spans="5:9" x14ac:dyDescent="0.25">
      <c r="E327" s="196">
        <f t="shared" si="20"/>
        <v>5101.2000000000007</v>
      </c>
      <c r="G327" s="156" t="str">
        <f t="shared" si="19"/>
        <v>Janeiro</v>
      </c>
      <c r="H327" s="193" t="str">
        <f t="shared" si="22"/>
        <v>Despesas</v>
      </c>
      <c r="I327" s="67">
        <f t="shared" ca="1" si="21"/>
        <v>0</v>
      </c>
    </row>
    <row r="328" spans="5:9" x14ac:dyDescent="0.25">
      <c r="E328" s="196">
        <f t="shared" si="20"/>
        <v>5101.2000000000007</v>
      </c>
      <c r="G328" s="156" t="str">
        <f t="shared" si="19"/>
        <v>Janeiro</v>
      </c>
      <c r="H328" s="193" t="str">
        <f t="shared" si="22"/>
        <v>Despesas</v>
      </c>
      <c r="I328" s="67">
        <f t="shared" ca="1" si="21"/>
        <v>0</v>
      </c>
    </row>
    <row r="329" spans="5:9" x14ac:dyDescent="0.25">
      <c r="E329" s="196">
        <f t="shared" si="20"/>
        <v>5101.2000000000007</v>
      </c>
      <c r="G329" s="156" t="str">
        <f t="shared" si="19"/>
        <v>Janeiro</v>
      </c>
      <c r="H329" s="193" t="str">
        <f t="shared" si="22"/>
        <v>Despesas</v>
      </c>
      <c r="I329" s="67">
        <f t="shared" ca="1" si="21"/>
        <v>0</v>
      </c>
    </row>
    <row r="330" spans="5:9" x14ac:dyDescent="0.25">
      <c r="E330" s="196">
        <f t="shared" si="20"/>
        <v>5101.2000000000007</v>
      </c>
      <c r="G330" s="156" t="str">
        <f t="shared" si="19"/>
        <v>Janeiro</v>
      </c>
      <c r="H330" s="193" t="str">
        <f t="shared" si="22"/>
        <v>Despesas</v>
      </c>
      <c r="I330" s="67">
        <f t="shared" ca="1" si="21"/>
        <v>0</v>
      </c>
    </row>
    <row r="331" spans="5:9" x14ac:dyDescent="0.25">
      <c r="E331" s="196">
        <f t="shared" si="20"/>
        <v>5101.2000000000007</v>
      </c>
      <c r="G331" s="156" t="str">
        <f t="shared" si="19"/>
        <v>Janeiro</v>
      </c>
      <c r="H331" s="193" t="str">
        <f t="shared" si="22"/>
        <v>Despesas</v>
      </c>
      <c r="I331" s="67">
        <f t="shared" ca="1" si="21"/>
        <v>0</v>
      </c>
    </row>
    <row r="332" spans="5:9" x14ac:dyDescent="0.25">
      <c r="E332" s="196">
        <f t="shared" si="20"/>
        <v>5101.2000000000007</v>
      </c>
      <c r="G332" s="156" t="str">
        <f t="shared" si="19"/>
        <v>Janeiro</v>
      </c>
      <c r="H332" s="193" t="str">
        <f t="shared" si="22"/>
        <v>Despesas</v>
      </c>
      <c r="I332" s="67">
        <f t="shared" ca="1" si="21"/>
        <v>0</v>
      </c>
    </row>
    <row r="333" spans="5:9" x14ac:dyDescent="0.25">
      <c r="E333" s="196">
        <f t="shared" si="20"/>
        <v>5101.2000000000007</v>
      </c>
      <c r="G333" s="156" t="str">
        <f t="shared" si="19"/>
        <v>Janeiro</v>
      </c>
      <c r="H333" s="193" t="str">
        <f t="shared" si="22"/>
        <v>Despesas</v>
      </c>
      <c r="I333" s="67">
        <f t="shared" ca="1" si="21"/>
        <v>0</v>
      </c>
    </row>
    <row r="334" spans="5:9" x14ac:dyDescent="0.25">
      <c r="E334" s="196">
        <f t="shared" si="20"/>
        <v>5101.2000000000007</v>
      </c>
      <c r="G334" s="156" t="str">
        <f t="shared" ref="G334:G397" si="23">IF(ISNA(VLOOKUP(MONTH(A334),$O$3:$P$14,2)),"",VLOOKUP(MONTH(A334),$O$3:$P$14,2))</f>
        <v>Janeiro</v>
      </c>
      <c r="H334" s="193" t="str">
        <f t="shared" si="22"/>
        <v>Despesas</v>
      </c>
      <c r="I334" s="67">
        <f t="shared" ca="1" si="21"/>
        <v>0</v>
      </c>
    </row>
    <row r="335" spans="5:9" x14ac:dyDescent="0.25">
      <c r="E335" s="196">
        <f t="shared" ref="E335:E398" si="24">E334+B335</f>
        <v>5101.2000000000007</v>
      </c>
      <c r="G335" s="156" t="str">
        <f t="shared" si="23"/>
        <v>Janeiro</v>
      </c>
      <c r="H335" s="193" t="str">
        <f t="shared" si="22"/>
        <v>Despesas</v>
      </c>
      <c r="I335" s="67">
        <f t="shared" ca="1" si="21"/>
        <v>0</v>
      </c>
    </row>
    <row r="336" spans="5:9" x14ac:dyDescent="0.25">
      <c r="E336" s="196">
        <f t="shared" si="24"/>
        <v>5101.2000000000007</v>
      </c>
      <c r="G336" s="156" t="str">
        <f t="shared" si="23"/>
        <v>Janeiro</v>
      </c>
      <c r="H336" s="193" t="str">
        <f t="shared" si="22"/>
        <v>Despesas</v>
      </c>
      <c r="I336" s="67">
        <f t="shared" ca="1" si="21"/>
        <v>0</v>
      </c>
    </row>
    <row r="337" spans="5:9" x14ac:dyDescent="0.25">
      <c r="E337" s="196">
        <f t="shared" si="24"/>
        <v>5101.2000000000007</v>
      </c>
      <c r="G337" s="156" t="str">
        <f t="shared" si="23"/>
        <v>Janeiro</v>
      </c>
      <c r="H337" s="193" t="str">
        <f t="shared" si="22"/>
        <v>Despesas</v>
      </c>
      <c r="I337" s="67">
        <f t="shared" ca="1" si="21"/>
        <v>0</v>
      </c>
    </row>
    <row r="338" spans="5:9" x14ac:dyDescent="0.25">
      <c r="E338" s="196">
        <f t="shared" si="24"/>
        <v>5101.2000000000007</v>
      </c>
      <c r="G338" s="156" t="str">
        <f t="shared" si="23"/>
        <v>Janeiro</v>
      </c>
      <c r="H338" s="193" t="str">
        <f t="shared" si="22"/>
        <v>Despesas</v>
      </c>
      <c r="I338" s="67">
        <f t="shared" ca="1" si="21"/>
        <v>0</v>
      </c>
    </row>
    <row r="339" spans="5:9" x14ac:dyDescent="0.25">
      <c r="E339" s="196">
        <f t="shared" si="24"/>
        <v>5101.2000000000007</v>
      </c>
      <c r="G339" s="156" t="str">
        <f t="shared" si="23"/>
        <v>Janeiro</v>
      </c>
      <c r="H339" s="193" t="str">
        <f t="shared" si="22"/>
        <v>Despesas</v>
      </c>
      <c r="I339" s="67">
        <f t="shared" ca="1" si="21"/>
        <v>0</v>
      </c>
    </row>
    <row r="340" spans="5:9" x14ac:dyDescent="0.25">
      <c r="E340" s="196">
        <f t="shared" si="24"/>
        <v>5101.2000000000007</v>
      </c>
      <c r="G340" s="156" t="str">
        <f t="shared" si="23"/>
        <v>Janeiro</v>
      </c>
      <c r="H340" s="193" t="str">
        <f t="shared" si="22"/>
        <v>Despesas</v>
      </c>
      <c r="I340" s="67">
        <f t="shared" ca="1" si="21"/>
        <v>0</v>
      </c>
    </row>
    <row r="341" spans="5:9" x14ac:dyDescent="0.25">
      <c r="E341" s="196">
        <f t="shared" si="24"/>
        <v>5101.2000000000007</v>
      </c>
      <c r="G341" s="156" t="str">
        <f t="shared" si="23"/>
        <v>Janeiro</v>
      </c>
      <c r="H341" s="193" t="str">
        <f t="shared" si="22"/>
        <v>Despesas</v>
      </c>
      <c r="I341" s="67">
        <f t="shared" ca="1" si="21"/>
        <v>0</v>
      </c>
    </row>
    <row r="342" spans="5:9" x14ac:dyDescent="0.25">
      <c r="E342" s="196">
        <f t="shared" si="24"/>
        <v>5101.2000000000007</v>
      </c>
      <c r="G342" s="156" t="str">
        <f t="shared" si="23"/>
        <v>Janeiro</v>
      </c>
      <c r="H342" s="193" t="str">
        <f t="shared" si="22"/>
        <v>Despesas</v>
      </c>
      <c r="I342" s="67">
        <f t="shared" ref="I342:I405" ca="1" si="25">IF(A342=TODAY(),IF(A343=TODAY(),0,E342),0)</f>
        <v>0</v>
      </c>
    </row>
    <row r="343" spans="5:9" x14ac:dyDescent="0.25">
      <c r="E343" s="196">
        <f t="shared" si="24"/>
        <v>5101.2000000000007</v>
      </c>
      <c r="G343" s="156" t="str">
        <f t="shared" si="23"/>
        <v>Janeiro</v>
      </c>
      <c r="H343" s="193" t="str">
        <f t="shared" si="22"/>
        <v>Despesas</v>
      </c>
      <c r="I343" s="67">
        <f t="shared" ca="1" si="25"/>
        <v>0</v>
      </c>
    </row>
    <row r="344" spans="5:9" x14ac:dyDescent="0.25">
      <c r="E344" s="196">
        <f t="shared" si="24"/>
        <v>5101.2000000000007</v>
      </c>
      <c r="G344" s="156" t="str">
        <f t="shared" si="23"/>
        <v>Janeiro</v>
      </c>
      <c r="H344" s="193" t="str">
        <f t="shared" si="22"/>
        <v>Despesas</v>
      </c>
      <c r="I344" s="67">
        <f t="shared" ca="1" si="25"/>
        <v>0</v>
      </c>
    </row>
    <row r="345" spans="5:9" x14ac:dyDescent="0.25">
      <c r="E345" s="196">
        <f t="shared" si="24"/>
        <v>5101.2000000000007</v>
      </c>
      <c r="G345" s="156" t="str">
        <f t="shared" si="23"/>
        <v>Janeiro</v>
      </c>
      <c r="H345" s="193" t="str">
        <f t="shared" si="22"/>
        <v>Despesas</v>
      </c>
      <c r="I345" s="67">
        <f t="shared" ca="1" si="25"/>
        <v>0</v>
      </c>
    </row>
    <row r="346" spans="5:9" x14ac:dyDescent="0.25">
      <c r="E346" s="196">
        <f t="shared" si="24"/>
        <v>5101.2000000000007</v>
      </c>
      <c r="G346" s="156" t="str">
        <f t="shared" si="23"/>
        <v>Janeiro</v>
      </c>
      <c r="H346" s="193" t="str">
        <f t="shared" si="22"/>
        <v>Despesas</v>
      </c>
      <c r="I346" s="67">
        <f t="shared" ca="1" si="25"/>
        <v>0</v>
      </c>
    </row>
    <row r="347" spans="5:9" x14ac:dyDescent="0.25">
      <c r="E347" s="196">
        <f t="shared" si="24"/>
        <v>5101.2000000000007</v>
      </c>
      <c r="G347" s="156" t="str">
        <f t="shared" si="23"/>
        <v>Janeiro</v>
      </c>
      <c r="H347" s="193" t="str">
        <f t="shared" si="22"/>
        <v>Despesas</v>
      </c>
      <c r="I347" s="67">
        <f t="shared" ca="1" si="25"/>
        <v>0</v>
      </c>
    </row>
    <row r="348" spans="5:9" x14ac:dyDescent="0.25">
      <c r="E348" s="196">
        <f t="shared" si="24"/>
        <v>5101.2000000000007</v>
      </c>
      <c r="G348" s="156" t="str">
        <f t="shared" si="23"/>
        <v>Janeiro</v>
      </c>
      <c r="H348" s="193" t="str">
        <f t="shared" si="22"/>
        <v>Despesas</v>
      </c>
      <c r="I348" s="67">
        <f t="shared" ca="1" si="25"/>
        <v>0</v>
      </c>
    </row>
    <row r="349" spans="5:9" x14ac:dyDescent="0.25">
      <c r="E349" s="196">
        <f t="shared" si="24"/>
        <v>5101.2000000000007</v>
      </c>
      <c r="G349" s="156" t="str">
        <f t="shared" si="23"/>
        <v>Janeiro</v>
      </c>
      <c r="H349" s="193" t="str">
        <f t="shared" si="22"/>
        <v>Despesas</v>
      </c>
      <c r="I349" s="67">
        <f t="shared" ca="1" si="25"/>
        <v>0</v>
      </c>
    </row>
    <row r="350" spans="5:9" x14ac:dyDescent="0.25">
      <c r="E350" s="196">
        <f t="shared" si="24"/>
        <v>5101.2000000000007</v>
      </c>
      <c r="G350" s="156" t="str">
        <f t="shared" si="23"/>
        <v>Janeiro</v>
      </c>
      <c r="H350" s="193" t="str">
        <f t="shared" si="22"/>
        <v>Despesas</v>
      </c>
      <c r="I350" s="67">
        <f t="shared" ca="1" si="25"/>
        <v>0</v>
      </c>
    </row>
    <row r="351" spans="5:9" x14ac:dyDescent="0.25">
      <c r="E351" s="196">
        <f t="shared" si="24"/>
        <v>5101.2000000000007</v>
      </c>
      <c r="G351" s="156" t="str">
        <f t="shared" si="23"/>
        <v>Janeiro</v>
      </c>
      <c r="H351" s="193" t="str">
        <f t="shared" si="22"/>
        <v>Despesas</v>
      </c>
      <c r="I351" s="67">
        <f t="shared" ca="1" si="25"/>
        <v>0</v>
      </c>
    </row>
    <row r="352" spans="5:9" x14ac:dyDescent="0.25">
      <c r="E352" s="196">
        <f t="shared" si="24"/>
        <v>5101.2000000000007</v>
      </c>
      <c r="G352" s="156" t="str">
        <f t="shared" si="23"/>
        <v>Janeiro</v>
      </c>
      <c r="H352" s="193" t="str">
        <f t="shared" si="22"/>
        <v>Despesas</v>
      </c>
      <c r="I352" s="67">
        <f t="shared" ca="1" si="25"/>
        <v>0</v>
      </c>
    </row>
    <row r="353" spans="5:9" x14ac:dyDescent="0.25">
      <c r="E353" s="196">
        <f t="shared" si="24"/>
        <v>5101.2000000000007</v>
      </c>
      <c r="G353" s="156" t="str">
        <f t="shared" si="23"/>
        <v>Janeiro</v>
      </c>
      <c r="H353" s="193" t="str">
        <f t="shared" si="22"/>
        <v>Despesas</v>
      </c>
      <c r="I353" s="67">
        <f t="shared" ca="1" si="25"/>
        <v>0</v>
      </c>
    </row>
    <row r="354" spans="5:9" x14ac:dyDescent="0.25">
      <c r="E354" s="196">
        <f t="shared" si="24"/>
        <v>5101.2000000000007</v>
      </c>
      <c r="G354" s="156" t="str">
        <f t="shared" si="23"/>
        <v>Janeiro</v>
      </c>
      <c r="H354" s="193" t="str">
        <f t="shared" si="22"/>
        <v>Despesas</v>
      </c>
      <c r="I354" s="67">
        <f t="shared" ca="1" si="25"/>
        <v>0</v>
      </c>
    </row>
    <row r="355" spans="5:9" x14ac:dyDescent="0.25">
      <c r="E355" s="196">
        <f t="shared" si="24"/>
        <v>5101.2000000000007</v>
      </c>
      <c r="G355" s="156" t="str">
        <f t="shared" si="23"/>
        <v>Janeiro</v>
      </c>
      <c r="H355" s="193" t="str">
        <f t="shared" si="22"/>
        <v>Despesas</v>
      </c>
      <c r="I355" s="67">
        <f t="shared" ca="1" si="25"/>
        <v>0</v>
      </c>
    </row>
    <row r="356" spans="5:9" x14ac:dyDescent="0.25">
      <c r="E356" s="196">
        <f t="shared" si="24"/>
        <v>5101.2000000000007</v>
      </c>
      <c r="G356" s="156" t="str">
        <f t="shared" si="23"/>
        <v>Janeiro</v>
      </c>
      <c r="H356" s="193" t="str">
        <f t="shared" si="22"/>
        <v>Despesas</v>
      </c>
      <c r="I356" s="67">
        <f t="shared" ca="1" si="25"/>
        <v>0</v>
      </c>
    </row>
    <row r="357" spans="5:9" x14ac:dyDescent="0.25">
      <c r="E357" s="196">
        <f t="shared" si="24"/>
        <v>5101.2000000000007</v>
      </c>
      <c r="G357" s="156" t="str">
        <f t="shared" si="23"/>
        <v>Janeiro</v>
      </c>
      <c r="H357" s="193" t="str">
        <f t="shared" si="22"/>
        <v>Despesas</v>
      </c>
      <c r="I357" s="67">
        <f t="shared" ca="1" si="25"/>
        <v>0</v>
      </c>
    </row>
    <row r="358" spans="5:9" x14ac:dyDescent="0.25">
      <c r="E358" s="196">
        <f t="shared" si="24"/>
        <v>5101.2000000000007</v>
      </c>
      <c r="G358" s="156" t="str">
        <f t="shared" si="23"/>
        <v>Janeiro</v>
      </c>
      <c r="H358" s="193" t="str">
        <f t="shared" si="22"/>
        <v>Despesas</v>
      </c>
      <c r="I358" s="67">
        <f t="shared" ca="1" si="25"/>
        <v>0</v>
      </c>
    </row>
    <row r="359" spans="5:9" x14ac:dyDescent="0.25">
      <c r="E359" s="196">
        <f t="shared" si="24"/>
        <v>5101.2000000000007</v>
      </c>
      <c r="G359" s="156" t="str">
        <f t="shared" si="23"/>
        <v>Janeiro</v>
      </c>
      <c r="H359" s="193" t="str">
        <f t="shared" si="22"/>
        <v>Despesas</v>
      </c>
      <c r="I359" s="67">
        <f t="shared" ca="1" si="25"/>
        <v>0</v>
      </c>
    </row>
    <row r="360" spans="5:9" x14ac:dyDescent="0.25">
      <c r="E360" s="196">
        <f t="shared" si="24"/>
        <v>5101.2000000000007</v>
      </c>
      <c r="G360" s="156" t="str">
        <f t="shared" si="23"/>
        <v>Janeiro</v>
      </c>
      <c r="H360" s="193" t="str">
        <f t="shared" si="22"/>
        <v>Despesas</v>
      </c>
      <c r="I360" s="67">
        <f t="shared" ca="1" si="25"/>
        <v>0</v>
      </c>
    </row>
    <row r="361" spans="5:9" x14ac:dyDescent="0.25">
      <c r="E361" s="196">
        <f t="shared" si="24"/>
        <v>5101.2000000000007</v>
      </c>
      <c r="G361" s="156" t="str">
        <f t="shared" si="23"/>
        <v>Janeiro</v>
      </c>
      <c r="H361" s="193" t="str">
        <f t="shared" si="22"/>
        <v>Despesas</v>
      </c>
      <c r="I361" s="67">
        <f t="shared" ca="1" si="25"/>
        <v>0</v>
      </c>
    </row>
    <row r="362" spans="5:9" x14ac:dyDescent="0.25">
      <c r="E362" s="196">
        <f t="shared" si="24"/>
        <v>5101.2000000000007</v>
      </c>
      <c r="G362" s="156" t="str">
        <f t="shared" si="23"/>
        <v>Janeiro</v>
      </c>
      <c r="H362" s="193" t="str">
        <f t="shared" si="22"/>
        <v>Despesas</v>
      </c>
      <c r="I362" s="67">
        <f t="shared" ca="1" si="25"/>
        <v>0</v>
      </c>
    </row>
    <row r="363" spans="5:9" x14ac:dyDescent="0.25">
      <c r="E363" s="196">
        <f t="shared" si="24"/>
        <v>5101.2000000000007</v>
      </c>
      <c r="G363" s="156" t="str">
        <f t="shared" si="23"/>
        <v>Janeiro</v>
      </c>
      <c r="H363" s="193" t="str">
        <f t="shared" si="22"/>
        <v>Despesas</v>
      </c>
      <c r="I363" s="67">
        <f t="shared" ca="1" si="25"/>
        <v>0</v>
      </c>
    </row>
    <row r="364" spans="5:9" x14ac:dyDescent="0.25">
      <c r="E364" s="196">
        <f t="shared" si="24"/>
        <v>5101.2000000000007</v>
      </c>
      <c r="G364" s="156" t="str">
        <f t="shared" si="23"/>
        <v>Janeiro</v>
      </c>
      <c r="H364" s="193" t="str">
        <f t="shared" si="22"/>
        <v>Despesas</v>
      </c>
      <c r="I364" s="67">
        <f t="shared" ca="1" si="25"/>
        <v>0</v>
      </c>
    </row>
    <row r="365" spans="5:9" x14ac:dyDescent="0.25">
      <c r="E365" s="196">
        <f t="shared" si="24"/>
        <v>5101.2000000000007</v>
      </c>
      <c r="G365" s="156" t="str">
        <f t="shared" si="23"/>
        <v>Janeiro</v>
      </c>
      <c r="H365" s="193" t="str">
        <f t="shared" si="22"/>
        <v>Despesas</v>
      </c>
      <c r="I365" s="67">
        <f t="shared" ca="1" si="25"/>
        <v>0</v>
      </c>
    </row>
    <row r="366" spans="5:9" x14ac:dyDescent="0.25">
      <c r="E366" s="196">
        <f t="shared" si="24"/>
        <v>5101.2000000000007</v>
      </c>
      <c r="G366" s="156" t="str">
        <f t="shared" si="23"/>
        <v>Janeiro</v>
      </c>
      <c r="H366" s="193" t="str">
        <f t="shared" si="22"/>
        <v>Despesas</v>
      </c>
      <c r="I366" s="67">
        <f t="shared" ca="1" si="25"/>
        <v>0</v>
      </c>
    </row>
    <row r="367" spans="5:9" x14ac:dyDescent="0.25">
      <c r="E367" s="196">
        <f t="shared" si="24"/>
        <v>5101.2000000000007</v>
      </c>
      <c r="G367" s="156" t="str">
        <f t="shared" si="23"/>
        <v>Janeiro</v>
      </c>
      <c r="H367" s="193" t="str">
        <f t="shared" si="22"/>
        <v>Despesas</v>
      </c>
      <c r="I367" s="67">
        <f t="shared" ca="1" si="25"/>
        <v>0</v>
      </c>
    </row>
    <row r="368" spans="5:9" x14ac:dyDescent="0.25">
      <c r="E368" s="196">
        <f t="shared" si="24"/>
        <v>5101.2000000000007</v>
      </c>
      <c r="G368" s="156" t="str">
        <f t="shared" si="23"/>
        <v>Janeiro</v>
      </c>
      <c r="H368" s="193" t="str">
        <f t="shared" si="22"/>
        <v>Despesas</v>
      </c>
      <c r="I368" s="67">
        <f t="shared" ca="1" si="25"/>
        <v>0</v>
      </c>
    </row>
    <row r="369" spans="5:9" x14ac:dyDescent="0.25">
      <c r="E369" s="196">
        <f t="shared" si="24"/>
        <v>5101.2000000000007</v>
      </c>
      <c r="G369" s="156" t="str">
        <f t="shared" si="23"/>
        <v>Janeiro</v>
      </c>
      <c r="H369" s="193" t="str">
        <f t="shared" si="22"/>
        <v>Despesas</v>
      </c>
      <c r="I369" s="67">
        <f t="shared" ca="1" si="25"/>
        <v>0</v>
      </c>
    </row>
    <row r="370" spans="5:9" x14ac:dyDescent="0.25">
      <c r="E370" s="196">
        <f t="shared" si="24"/>
        <v>5101.2000000000007</v>
      </c>
      <c r="G370" s="156" t="str">
        <f t="shared" si="23"/>
        <v>Janeiro</v>
      </c>
      <c r="H370" s="193" t="str">
        <f t="shared" si="22"/>
        <v>Despesas</v>
      </c>
      <c r="I370" s="67">
        <f t="shared" ca="1" si="25"/>
        <v>0</v>
      </c>
    </row>
    <row r="371" spans="5:9" x14ac:dyDescent="0.25">
      <c r="E371" s="196">
        <f t="shared" si="24"/>
        <v>5101.2000000000007</v>
      </c>
      <c r="G371" s="156" t="str">
        <f t="shared" si="23"/>
        <v>Janeiro</v>
      </c>
      <c r="H371" s="193" t="str">
        <f t="shared" si="22"/>
        <v>Despesas</v>
      </c>
      <c r="I371" s="67">
        <f t="shared" ca="1" si="25"/>
        <v>0</v>
      </c>
    </row>
    <row r="372" spans="5:9" x14ac:dyDescent="0.25">
      <c r="E372" s="196">
        <f t="shared" si="24"/>
        <v>5101.2000000000007</v>
      </c>
      <c r="G372" s="156" t="str">
        <f t="shared" si="23"/>
        <v>Janeiro</v>
      </c>
      <c r="H372" s="193" t="str">
        <f t="shared" si="22"/>
        <v>Despesas</v>
      </c>
      <c r="I372" s="67">
        <f t="shared" ca="1" si="25"/>
        <v>0</v>
      </c>
    </row>
    <row r="373" spans="5:9" x14ac:dyDescent="0.25">
      <c r="E373" s="196">
        <f t="shared" si="24"/>
        <v>5101.2000000000007</v>
      </c>
      <c r="G373" s="156" t="str">
        <f t="shared" si="23"/>
        <v>Janeiro</v>
      </c>
      <c r="H373" s="193" t="str">
        <f t="shared" si="22"/>
        <v>Despesas</v>
      </c>
      <c r="I373" s="67">
        <f t="shared" ca="1" si="25"/>
        <v>0</v>
      </c>
    </row>
    <row r="374" spans="5:9" x14ac:dyDescent="0.25">
      <c r="E374" s="196">
        <f t="shared" si="24"/>
        <v>5101.2000000000007</v>
      </c>
      <c r="G374" s="156" t="str">
        <f t="shared" si="23"/>
        <v>Janeiro</v>
      </c>
      <c r="H374" s="193" t="str">
        <f t="shared" si="22"/>
        <v>Despesas</v>
      </c>
      <c r="I374" s="67">
        <f t="shared" ca="1" si="25"/>
        <v>0</v>
      </c>
    </row>
    <row r="375" spans="5:9" x14ac:dyDescent="0.25">
      <c r="E375" s="196">
        <f t="shared" si="24"/>
        <v>5101.2000000000007</v>
      </c>
      <c r="G375" s="156" t="str">
        <f t="shared" si="23"/>
        <v>Janeiro</v>
      </c>
      <c r="H375" s="193" t="str">
        <f t="shared" si="22"/>
        <v>Despesas</v>
      </c>
      <c r="I375" s="67">
        <f t="shared" ca="1" si="25"/>
        <v>0</v>
      </c>
    </row>
    <row r="376" spans="5:9" x14ac:dyDescent="0.25">
      <c r="E376" s="196">
        <f t="shared" si="24"/>
        <v>5101.2000000000007</v>
      </c>
      <c r="G376" s="156" t="str">
        <f t="shared" si="23"/>
        <v>Janeiro</v>
      </c>
      <c r="H376" s="193" t="str">
        <f t="shared" si="22"/>
        <v>Despesas</v>
      </c>
      <c r="I376" s="67">
        <f t="shared" ca="1" si="25"/>
        <v>0</v>
      </c>
    </row>
    <row r="377" spans="5:9" x14ac:dyDescent="0.25">
      <c r="E377" s="196">
        <f t="shared" si="24"/>
        <v>5101.2000000000007</v>
      </c>
      <c r="G377" s="156" t="str">
        <f t="shared" si="23"/>
        <v>Janeiro</v>
      </c>
      <c r="H377" s="193" t="str">
        <f t="shared" si="22"/>
        <v>Despesas</v>
      </c>
      <c r="I377" s="67">
        <f t="shared" ca="1" si="25"/>
        <v>0</v>
      </c>
    </row>
    <row r="378" spans="5:9" x14ac:dyDescent="0.25">
      <c r="E378" s="196">
        <f t="shared" si="24"/>
        <v>5101.2000000000007</v>
      </c>
      <c r="G378" s="156" t="str">
        <f t="shared" si="23"/>
        <v>Janeiro</v>
      </c>
      <c r="H378" s="193" t="str">
        <f t="shared" si="22"/>
        <v>Despesas</v>
      </c>
      <c r="I378" s="67">
        <f t="shared" ca="1" si="25"/>
        <v>0</v>
      </c>
    </row>
    <row r="379" spans="5:9" x14ac:dyDescent="0.25">
      <c r="E379" s="196">
        <f t="shared" si="24"/>
        <v>5101.2000000000007</v>
      </c>
      <c r="G379" s="156" t="str">
        <f t="shared" si="23"/>
        <v>Janeiro</v>
      </c>
      <c r="H379" s="193" t="str">
        <f t="shared" si="22"/>
        <v>Despesas</v>
      </c>
      <c r="I379" s="67">
        <f t="shared" ca="1" si="25"/>
        <v>0</v>
      </c>
    </row>
    <row r="380" spans="5:9" x14ac:dyDescent="0.25">
      <c r="E380" s="196">
        <f t="shared" si="24"/>
        <v>5101.2000000000007</v>
      </c>
      <c r="G380" s="156" t="str">
        <f t="shared" si="23"/>
        <v>Janeiro</v>
      </c>
      <c r="H380" s="193" t="str">
        <f t="shared" si="22"/>
        <v>Despesas</v>
      </c>
      <c r="I380" s="67">
        <f t="shared" ca="1" si="25"/>
        <v>0</v>
      </c>
    </row>
    <row r="381" spans="5:9" x14ac:dyDescent="0.25">
      <c r="E381" s="196">
        <f t="shared" si="24"/>
        <v>5101.2000000000007</v>
      </c>
      <c r="G381" s="156" t="str">
        <f t="shared" si="23"/>
        <v>Janeiro</v>
      </c>
      <c r="H381" s="193" t="str">
        <f t="shared" si="22"/>
        <v>Despesas</v>
      </c>
      <c r="I381" s="67">
        <f t="shared" ca="1" si="25"/>
        <v>0</v>
      </c>
    </row>
    <row r="382" spans="5:9" x14ac:dyDescent="0.25">
      <c r="E382" s="196">
        <f t="shared" si="24"/>
        <v>5101.2000000000007</v>
      </c>
      <c r="G382" s="156" t="str">
        <f t="shared" si="23"/>
        <v>Janeiro</v>
      </c>
      <c r="H382" s="193" t="str">
        <f t="shared" si="22"/>
        <v>Despesas</v>
      </c>
      <c r="I382" s="67">
        <f t="shared" ca="1" si="25"/>
        <v>0</v>
      </c>
    </row>
    <row r="383" spans="5:9" x14ac:dyDescent="0.25">
      <c r="E383" s="196">
        <f t="shared" si="24"/>
        <v>5101.2000000000007</v>
      </c>
      <c r="G383" s="156" t="str">
        <f t="shared" si="23"/>
        <v>Janeiro</v>
      </c>
      <c r="H383" s="193" t="str">
        <f t="shared" si="22"/>
        <v>Despesas</v>
      </c>
      <c r="I383" s="67">
        <f t="shared" ca="1" si="25"/>
        <v>0</v>
      </c>
    </row>
    <row r="384" spans="5:9" x14ac:dyDescent="0.25">
      <c r="E384" s="196">
        <f t="shared" si="24"/>
        <v>5101.2000000000007</v>
      </c>
      <c r="G384" s="156" t="str">
        <f t="shared" si="23"/>
        <v>Janeiro</v>
      </c>
      <c r="H384" s="193" t="str">
        <f t="shared" si="22"/>
        <v>Despesas</v>
      </c>
      <c r="I384" s="67">
        <f t="shared" ca="1" si="25"/>
        <v>0</v>
      </c>
    </row>
    <row r="385" spans="5:9" x14ac:dyDescent="0.25">
      <c r="E385" s="196">
        <f t="shared" si="24"/>
        <v>5101.2000000000007</v>
      </c>
      <c r="G385" s="156" t="str">
        <f t="shared" si="23"/>
        <v>Janeiro</v>
      </c>
      <c r="H385" s="193" t="str">
        <f t="shared" si="22"/>
        <v>Despesas</v>
      </c>
      <c r="I385" s="67">
        <f t="shared" ca="1" si="25"/>
        <v>0</v>
      </c>
    </row>
    <row r="386" spans="5:9" x14ac:dyDescent="0.25">
      <c r="E386" s="196">
        <f t="shared" si="24"/>
        <v>5101.2000000000007</v>
      </c>
      <c r="G386" s="156" t="str">
        <f t="shared" si="23"/>
        <v>Janeiro</v>
      </c>
      <c r="H386" s="193" t="str">
        <f t="shared" si="22"/>
        <v>Despesas</v>
      </c>
      <c r="I386" s="67">
        <f t="shared" ca="1" si="25"/>
        <v>0</v>
      </c>
    </row>
    <row r="387" spans="5:9" x14ac:dyDescent="0.25">
      <c r="E387" s="196">
        <f t="shared" si="24"/>
        <v>5101.2000000000007</v>
      </c>
      <c r="G387" s="156" t="str">
        <f t="shared" si="23"/>
        <v>Janeiro</v>
      </c>
      <c r="H387" s="193" t="str">
        <f t="shared" ref="H387:H450" si="26">IF(B387&gt;0,"Receitas","Despesas")</f>
        <v>Despesas</v>
      </c>
      <c r="I387" s="67">
        <f t="shared" ca="1" si="25"/>
        <v>0</v>
      </c>
    </row>
    <row r="388" spans="5:9" x14ac:dyDescent="0.25">
      <c r="E388" s="196">
        <f t="shared" si="24"/>
        <v>5101.2000000000007</v>
      </c>
      <c r="G388" s="156" t="str">
        <f t="shared" si="23"/>
        <v>Janeiro</v>
      </c>
      <c r="H388" s="193" t="str">
        <f t="shared" si="26"/>
        <v>Despesas</v>
      </c>
      <c r="I388" s="67">
        <f t="shared" ca="1" si="25"/>
        <v>0</v>
      </c>
    </row>
    <row r="389" spans="5:9" x14ac:dyDescent="0.25">
      <c r="E389" s="196">
        <f t="shared" si="24"/>
        <v>5101.2000000000007</v>
      </c>
      <c r="G389" s="156" t="str">
        <f t="shared" si="23"/>
        <v>Janeiro</v>
      </c>
      <c r="H389" s="193" t="str">
        <f t="shared" si="26"/>
        <v>Despesas</v>
      </c>
      <c r="I389" s="67">
        <f t="shared" ca="1" si="25"/>
        <v>0</v>
      </c>
    </row>
    <row r="390" spans="5:9" x14ac:dyDescent="0.25">
      <c r="E390" s="196">
        <f t="shared" si="24"/>
        <v>5101.2000000000007</v>
      </c>
      <c r="G390" s="156" t="str">
        <f t="shared" si="23"/>
        <v>Janeiro</v>
      </c>
      <c r="H390" s="193" t="str">
        <f t="shared" si="26"/>
        <v>Despesas</v>
      </c>
      <c r="I390" s="67">
        <f t="shared" ca="1" si="25"/>
        <v>0</v>
      </c>
    </row>
    <row r="391" spans="5:9" x14ac:dyDescent="0.25">
      <c r="E391" s="196">
        <f t="shared" si="24"/>
        <v>5101.2000000000007</v>
      </c>
      <c r="G391" s="156" t="str">
        <f t="shared" si="23"/>
        <v>Janeiro</v>
      </c>
      <c r="H391" s="193" t="str">
        <f t="shared" si="26"/>
        <v>Despesas</v>
      </c>
      <c r="I391" s="67">
        <f t="shared" ca="1" si="25"/>
        <v>0</v>
      </c>
    </row>
    <row r="392" spans="5:9" x14ac:dyDescent="0.25">
      <c r="E392" s="196">
        <f t="shared" si="24"/>
        <v>5101.2000000000007</v>
      </c>
      <c r="G392" s="156" t="str">
        <f t="shared" si="23"/>
        <v>Janeiro</v>
      </c>
      <c r="H392" s="193" t="str">
        <f t="shared" si="26"/>
        <v>Despesas</v>
      </c>
      <c r="I392" s="67">
        <f t="shared" ca="1" si="25"/>
        <v>0</v>
      </c>
    </row>
    <row r="393" spans="5:9" x14ac:dyDescent="0.25">
      <c r="E393" s="196">
        <f t="shared" si="24"/>
        <v>5101.2000000000007</v>
      </c>
      <c r="G393" s="156" t="str">
        <f t="shared" si="23"/>
        <v>Janeiro</v>
      </c>
      <c r="H393" s="193" t="str">
        <f t="shared" si="26"/>
        <v>Despesas</v>
      </c>
      <c r="I393" s="67">
        <f t="shared" ca="1" si="25"/>
        <v>0</v>
      </c>
    </row>
    <row r="394" spans="5:9" x14ac:dyDescent="0.25">
      <c r="E394" s="196">
        <f t="shared" si="24"/>
        <v>5101.2000000000007</v>
      </c>
      <c r="G394" s="156" t="str">
        <f t="shared" si="23"/>
        <v>Janeiro</v>
      </c>
      <c r="H394" s="193" t="str">
        <f t="shared" si="26"/>
        <v>Despesas</v>
      </c>
      <c r="I394" s="67">
        <f t="shared" ca="1" si="25"/>
        <v>0</v>
      </c>
    </row>
    <row r="395" spans="5:9" x14ac:dyDescent="0.25">
      <c r="E395" s="196">
        <f t="shared" si="24"/>
        <v>5101.2000000000007</v>
      </c>
      <c r="G395" s="156" t="str">
        <f t="shared" si="23"/>
        <v>Janeiro</v>
      </c>
      <c r="H395" s="193" t="str">
        <f t="shared" si="26"/>
        <v>Despesas</v>
      </c>
      <c r="I395" s="67">
        <f t="shared" ca="1" si="25"/>
        <v>0</v>
      </c>
    </row>
    <row r="396" spans="5:9" x14ac:dyDescent="0.25">
      <c r="E396" s="196">
        <f t="shared" si="24"/>
        <v>5101.2000000000007</v>
      </c>
      <c r="G396" s="156" t="str">
        <f t="shared" si="23"/>
        <v>Janeiro</v>
      </c>
      <c r="H396" s="193" t="str">
        <f t="shared" si="26"/>
        <v>Despesas</v>
      </c>
      <c r="I396" s="67">
        <f t="shared" ca="1" si="25"/>
        <v>0</v>
      </c>
    </row>
    <row r="397" spans="5:9" x14ac:dyDescent="0.25">
      <c r="E397" s="196">
        <f t="shared" si="24"/>
        <v>5101.2000000000007</v>
      </c>
      <c r="G397" s="156" t="str">
        <f t="shared" si="23"/>
        <v>Janeiro</v>
      </c>
      <c r="H397" s="193" t="str">
        <f t="shared" si="26"/>
        <v>Despesas</v>
      </c>
      <c r="I397" s="67">
        <f t="shared" ca="1" si="25"/>
        <v>0</v>
      </c>
    </row>
    <row r="398" spans="5:9" x14ac:dyDescent="0.25">
      <c r="E398" s="196">
        <f t="shared" si="24"/>
        <v>5101.2000000000007</v>
      </c>
      <c r="G398" s="156" t="str">
        <f t="shared" ref="G398:G461" si="27">IF(ISNA(VLOOKUP(MONTH(A398),$O$3:$P$14,2)),"",VLOOKUP(MONTH(A398),$O$3:$P$14,2))</f>
        <v>Janeiro</v>
      </c>
      <c r="H398" s="193" t="str">
        <f t="shared" si="26"/>
        <v>Despesas</v>
      </c>
      <c r="I398" s="67">
        <f t="shared" ca="1" si="25"/>
        <v>0</v>
      </c>
    </row>
    <row r="399" spans="5:9" x14ac:dyDescent="0.25">
      <c r="E399" s="196">
        <f t="shared" ref="E399:E462" si="28">E398+B399</f>
        <v>5101.2000000000007</v>
      </c>
      <c r="G399" s="156" t="str">
        <f t="shared" si="27"/>
        <v>Janeiro</v>
      </c>
      <c r="H399" s="193" t="str">
        <f t="shared" si="26"/>
        <v>Despesas</v>
      </c>
      <c r="I399" s="67">
        <f t="shared" ca="1" si="25"/>
        <v>0</v>
      </c>
    </row>
    <row r="400" spans="5:9" x14ac:dyDescent="0.25">
      <c r="E400" s="196">
        <f t="shared" si="28"/>
        <v>5101.2000000000007</v>
      </c>
      <c r="G400" s="156" t="str">
        <f t="shared" si="27"/>
        <v>Janeiro</v>
      </c>
      <c r="H400" s="193" t="str">
        <f t="shared" si="26"/>
        <v>Despesas</v>
      </c>
      <c r="I400" s="67">
        <f t="shared" ca="1" si="25"/>
        <v>0</v>
      </c>
    </row>
    <row r="401" spans="5:9" x14ac:dyDescent="0.25">
      <c r="E401" s="196">
        <f t="shared" si="28"/>
        <v>5101.2000000000007</v>
      </c>
      <c r="G401" s="156" t="str">
        <f t="shared" si="27"/>
        <v>Janeiro</v>
      </c>
      <c r="H401" s="193" t="str">
        <f t="shared" si="26"/>
        <v>Despesas</v>
      </c>
      <c r="I401" s="67">
        <f t="shared" ca="1" si="25"/>
        <v>0</v>
      </c>
    </row>
    <row r="402" spans="5:9" x14ac:dyDescent="0.25">
      <c r="E402" s="196">
        <f t="shared" si="28"/>
        <v>5101.2000000000007</v>
      </c>
      <c r="G402" s="156" t="str">
        <f t="shared" si="27"/>
        <v>Janeiro</v>
      </c>
      <c r="H402" s="193" t="str">
        <f t="shared" si="26"/>
        <v>Despesas</v>
      </c>
      <c r="I402" s="67">
        <f t="shared" ca="1" si="25"/>
        <v>0</v>
      </c>
    </row>
    <row r="403" spans="5:9" x14ac:dyDescent="0.25">
      <c r="E403" s="196">
        <f t="shared" si="28"/>
        <v>5101.2000000000007</v>
      </c>
      <c r="G403" s="156" t="str">
        <f t="shared" si="27"/>
        <v>Janeiro</v>
      </c>
      <c r="H403" s="193" t="str">
        <f t="shared" si="26"/>
        <v>Despesas</v>
      </c>
      <c r="I403" s="67">
        <f t="shared" ca="1" si="25"/>
        <v>0</v>
      </c>
    </row>
    <row r="404" spans="5:9" x14ac:dyDescent="0.25">
      <c r="E404" s="196">
        <f t="shared" si="28"/>
        <v>5101.2000000000007</v>
      </c>
      <c r="G404" s="156" t="str">
        <f t="shared" si="27"/>
        <v>Janeiro</v>
      </c>
      <c r="H404" s="193" t="str">
        <f t="shared" si="26"/>
        <v>Despesas</v>
      </c>
      <c r="I404" s="67">
        <f t="shared" ca="1" si="25"/>
        <v>0</v>
      </c>
    </row>
    <row r="405" spans="5:9" x14ac:dyDescent="0.25">
      <c r="E405" s="196">
        <f t="shared" si="28"/>
        <v>5101.2000000000007</v>
      </c>
      <c r="G405" s="156" t="str">
        <f t="shared" si="27"/>
        <v>Janeiro</v>
      </c>
      <c r="H405" s="193" t="str">
        <f t="shared" si="26"/>
        <v>Despesas</v>
      </c>
      <c r="I405" s="67">
        <f t="shared" ca="1" si="25"/>
        <v>0</v>
      </c>
    </row>
    <row r="406" spans="5:9" x14ac:dyDescent="0.25">
      <c r="E406" s="196">
        <f t="shared" si="28"/>
        <v>5101.2000000000007</v>
      </c>
      <c r="G406" s="156" t="str">
        <f t="shared" si="27"/>
        <v>Janeiro</v>
      </c>
      <c r="H406" s="193" t="str">
        <f t="shared" si="26"/>
        <v>Despesas</v>
      </c>
      <c r="I406" s="67">
        <f t="shared" ref="I406:I469" ca="1" si="29">IF(A406=TODAY(),IF(A407=TODAY(),0,E406),0)</f>
        <v>0</v>
      </c>
    </row>
    <row r="407" spans="5:9" x14ac:dyDescent="0.25">
      <c r="E407" s="196">
        <f t="shared" si="28"/>
        <v>5101.2000000000007</v>
      </c>
      <c r="G407" s="156" t="str">
        <f t="shared" si="27"/>
        <v>Janeiro</v>
      </c>
      <c r="H407" s="193" t="str">
        <f t="shared" si="26"/>
        <v>Despesas</v>
      </c>
      <c r="I407" s="67">
        <f t="shared" ca="1" si="29"/>
        <v>0</v>
      </c>
    </row>
    <row r="408" spans="5:9" x14ac:dyDescent="0.25">
      <c r="E408" s="196">
        <f t="shared" si="28"/>
        <v>5101.2000000000007</v>
      </c>
      <c r="G408" s="156" t="str">
        <f t="shared" si="27"/>
        <v>Janeiro</v>
      </c>
      <c r="H408" s="193" t="str">
        <f t="shared" si="26"/>
        <v>Despesas</v>
      </c>
      <c r="I408" s="67">
        <f t="shared" ca="1" si="29"/>
        <v>0</v>
      </c>
    </row>
    <row r="409" spans="5:9" x14ac:dyDescent="0.25">
      <c r="E409" s="196">
        <f t="shared" si="28"/>
        <v>5101.2000000000007</v>
      </c>
      <c r="G409" s="156" t="str">
        <f t="shared" si="27"/>
        <v>Janeiro</v>
      </c>
      <c r="H409" s="193" t="str">
        <f t="shared" si="26"/>
        <v>Despesas</v>
      </c>
      <c r="I409" s="67">
        <f t="shared" ca="1" si="29"/>
        <v>0</v>
      </c>
    </row>
    <row r="410" spans="5:9" x14ac:dyDescent="0.25">
      <c r="E410" s="196">
        <f t="shared" si="28"/>
        <v>5101.2000000000007</v>
      </c>
      <c r="G410" s="156" t="str">
        <f t="shared" si="27"/>
        <v>Janeiro</v>
      </c>
      <c r="H410" s="193" t="str">
        <f t="shared" si="26"/>
        <v>Despesas</v>
      </c>
      <c r="I410" s="67">
        <f t="shared" ca="1" si="29"/>
        <v>0</v>
      </c>
    </row>
    <row r="411" spans="5:9" x14ac:dyDescent="0.25">
      <c r="E411" s="196">
        <f t="shared" si="28"/>
        <v>5101.2000000000007</v>
      </c>
      <c r="G411" s="156" t="str">
        <f t="shared" si="27"/>
        <v>Janeiro</v>
      </c>
      <c r="H411" s="193" t="str">
        <f t="shared" si="26"/>
        <v>Despesas</v>
      </c>
      <c r="I411" s="67">
        <f t="shared" ca="1" si="29"/>
        <v>0</v>
      </c>
    </row>
    <row r="412" spans="5:9" x14ac:dyDescent="0.25">
      <c r="E412" s="196">
        <f t="shared" si="28"/>
        <v>5101.2000000000007</v>
      </c>
      <c r="G412" s="156" t="str">
        <f t="shared" si="27"/>
        <v>Janeiro</v>
      </c>
      <c r="H412" s="193" t="str">
        <f t="shared" si="26"/>
        <v>Despesas</v>
      </c>
      <c r="I412" s="67">
        <f t="shared" ca="1" si="29"/>
        <v>0</v>
      </c>
    </row>
    <row r="413" spans="5:9" x14ac:dyDescent="0.25">
      <c r="E413" s="196">
        <f t="shared" si="28"/>
        <v>5101.2000000000007</v>
      </c>
      <c r="G413" s="156" t="str">
        <f t="shared" si="27"/>
        <v>Janeiro</v>
      </c>
      <c r="H413" s="193" t="str">
        <f t="shared" si="26"/>
        <v>Despesas</v>
      </c>
      <c r="I413" s="67">
        <f t="shared" ca="1" si="29"/>
        <v>0</v>
      </c>
    </row>
    <row r="414" spans="5:9" x14ac:dyDescent="0.25">
      <c r="E414" s="196">
        <f t="shared" si="28"/>
        <v>5101.2000000000007</v>
      </c>
      <c r="G414" s="156" t="str">
        <f t="shared" si="27"/>
        <v>Janeiro</v>
      </c>
      <c r="H414" s="193" t="str">
        <f t="shared" si="26"/>
        <v>Despesas</v>
      </c>
      <c r="I414" s="67">
        <f t="shared" ca="1" si="29"/>
        <v>0</v>
      </c>
    </row>
    <row r="415" spans="5:9" x14ac:dyDescent="0.25">
      <c r="E415" s="196">
        <f t="shared" si="28"/>
        <v>5101.2000000000007</v>
      </c>
      <c r="G415" s="156" t="str">
        <f t="shared" si="27"/>
        <v>Janeiro</v>
      </c>
      <c r="H415" s="193" t="str">
        <f t="shared" si="26"/>
        <v>Despesas</v>
      </c>
      <c r="I415" s="67">
        <f t="shared" ca="1" si="29"/>
        <v>0</v>
      </c>
    </row>
    <row r="416" spans="5:9" x14ac:dyDescent="0.25">
      <c r="E416" s="196">
        <f t="shared" si="28"/>
        <v>5101.2000000000007</v>
      </c>
      <c r="G416" s="156" t="str">
        <f t="shared" si="27"/>
        <v>Janeiro</v>
      </c>
      <c r="H416" s="193" t="str">
        <f t="shared" si="26"/>
        <v>Despesas</v>
      </c>
      <c r="I416" s="67">
        <f t="shared" ca="1" si="29"/>
        <v>0</v>
      </c>
    </row>
    <row r="417" spans="5:9" x14ac:dyDescent="0.25">
      <c r="E417" s="196">
        <f t="shared" si="28"/>
        <v>5101.2000000000007</v>
      </c>
      <c r="G417" s="156" t="str">
        <f t="shared" si="27"/>
        <v>Janeiro</v>
      </c>
      <c r="H417" s="193" t="str">
        <f t="shared" si="26"/>
        <v>Despesas</v>
      </c>
      <c r="I417" s="67">
        <f t="shared" ca="1" si="29"/>
        <v>0</v>
      </c>
    </row>
    <row r="418" spans="5:9" x14ac:dyDescent="0.25">
      <c r="E418" s="196">
        <f t="shared" si="28"/>
        <v>5101.2000000000007</v>
      </c>
      <c r="G418" s="156" t="str">
        <f t="shared" si="27"/>
        <v>Janeiro</v>
      </c>
      <c r="H418" s="193" t="str">
        <f t="shared" si="26"/>
        <v>Despesas</v>
      </c>
      <c r="I418" s="67">
        <f t="shared" ca="1" si="29"/>
        <v>0</v>
      </c>
    </row>
    <row r="419" spans="5:9" x14ac:dyDescent="0.25">
      <c r="E419" s="196">
        <f t="shared" si="28"/>
        <v>5101.2000000000007</v>
      </c>
      <c r="G419" s="156" t="str">
        <f t="shared" si="27"/>
        <v>Janeiro</v>
      </c>
      <c r="H419" s="193" t="str">
        <f t="shared" si="26"/>
        <v>Despesas</v>
      </c>
      <c r="I419" s="67">
        <f t="shared" ca="1" si="29"/>
        <v>0</v>
      </c>
    </row>
    <row r="420" spans="5:9" x14ac:dyDescent="0.25">
      <c r="E420" s="196">
        <f t="shared" si="28"/>
        <v>5101.2000000000007</v>
      </c>
      <c r="G420" s="156" t="str">
        <f t="shared" si="27"/>
        <v>Janeiro</v>
      </c>
      <c r="H420" s="193" t="str">
        <f t="shared" si="26"/>
        <v>Despesas</v>
      </c>
      <c r="I420" s="67">
        <f t="shared" ca="1" si="29"/>
        <v>0</v>
      </c>
    </row>
    <row r="421" spans="5:9" x14ac:dyDescent="0.25">
      <c r="E421" s="196">
        <f t="shared" si="28"/>
        <v>5101.2000000000007</v>
      </c>
      <c r="G421" s="156" t="str">
        <f t="shared" si="27"/>
        <v>Janeiro</v>
      </c>
      <c r="H421" s="193" t="str">
        <f t="shared" si="26"/>
        <v>Despesas</v>
      </c>
      <c r="I421" s="67">
        <f t="shared" ca="1" si="29"/>
        <v>0</v>
      </c>
    </row>
    <row r="422" spans="5:9" x14ac:dyDescent="0.25">
      <c r="E422" s="196">
        <f t="shared" si="28"/>
        <v>5101.2000000000007</v>
      </c>
      <c r="G422" s="156" t="str">
        <f t="shared" si="27"/>
        <v>Janeiro</v>
      </c>
      <c r="H422" s="193" t="str">
        <f t="shared" si="26"/>
        <v>Despesas</v>
      </c>
      <c r="I422" s="67">
        <f t="shared" ca="1" si="29"/>
        <v>0</v>
      </c>
    </row>
    <row r="423" spans="5:9" x14ac:dyDescent="0.25">
      <c r="E423" s="196">
        <f t="shared" si="28"/>
        <v>5101.2000000000007</v>
      </c>
      <c r="G423" s="156" t="str">
        <f t="shared" si="27"/>
        <v>Janeiro</v>
      </c>
      <c r="H423" s="193" t="str">
        <f t="shared" si="26"/>
        <v>Despesas</v>
      </c>
      <c r="I423" s="67">
        <f t="shared" ca="1" si="29"/>
        <v>0</v>
      </c>
    </row>
    <row r="424" spans="5:9" x14ac:dyDescent="0.25">
      <c r="E424" s="196">
        <f t="shared" si="28"/>
        <v>5101.2000000000007</v>
      </c>
      <c r="G424" s="156" t="str">
        <f t="shared" si="27"/>
        <v>Janeiro</v>
      </c>
      <c r="H424" s="193" t="str">
        <f t="shared" si="26"/>
        <v>Despesas</v>
      </c>
      <c r="I424" s="67">
        <f t="shared" ca="1" si="29"/>
        <v>0</v>
      </c>
    </row>
    <row r="425" spans="5:9" x14ac:dyDescent="0.25">
      <c r="E425" s="196">
        <f t="shared" si="28"/>
        <v>5101.2000000000007</v>
      </c>
      <c r="G425" s="156" t="str">
        <f t="shared" si="27"/>
        <v>Janeiro</v>
      </c>
      <c r="H425" s="193" t="str">
        <f t="shared" si="26"/>
        <v>Despesas</v>
      </c>
      <c r="I425" s="67">
        <f t="shared" ca="1" si="29"/>
        <v>0</v>
      </c>
    </row>
    <row r="426" spans="5:9" x14ac:dyDescent="0.25">
      <c r="E426" s="196">
        <f t="shared" si="28"/>
        <v>5101.2000000000007</v>
      </c>
      <c r="G426" s="156" t="str">
        <f t="shared" si="27"/>
        <v>Janeiro</v>
      </c>
      <c r="H426" s="193" t="str">
        <f t="shared" si="26"/>
        <v>Despesas</v>
      </c>
      <c r="I426" s="67">
        <f t="shared" ca="1" si="29"/>
        <v>0</v>
      </c>
    </row>
    <row r="427" spans="5:9" x14ac:dyDescent="0.25">
      <c r="E427" s="196">
        <f t="shared" si="28"/>
        <v>5101.2000000000007</v>
      </c>
      <c r="G427" s="156" t="str">
        <f t="shared" si="27"/>
        <v>Janeiro</v>
      </c>
      <c r="H427" s="193" t="str">
        <f t="shared" si="26"/>
        <v>Despesas</v>
      </c>
      <c r="I427" s="67">
        <f t="shared" ca="1" si="29"/>
        <v>0</v>
      </c>
    </row>
    <row r="428" spans="5:9" x14ac:dyDescent="0.25">
      <c r="E428" s="196">
        <f t="shared" si="28"/>
        <v>5101.2000000000007</v>
      </c>
      <c r="G428" s="156" t="str">
        <f t="shared" si="27"/>
        <v>Janeiro</v>
      </c>
      <c r="H428" s="193" t="str">
        <f t="shared" si="26"/>
        <v>Despesas</v>
      </c>
      <c r="I428" s="67">
        <f t="shared" ca="1" si="29"/>
        <v>0</v>
      </c>
    </row>
    <row r="429" spans="5:9" x14ac:dyDescent="0.25">
      <c r="E429" s="196">
        <f t="shared" si="28"/>
        <v>5101.2000000000007</v>
      </c>
      <c r="G429" s="156" t="str">
        <f t="shared" si="27"/>
        <v>Janeiro</v>
      </c>
      <c r="H429" s="193" t="str">
        <f t="shared" si="26"/>
        <v>Despesas</v>
      </c>
      <c r="I429" s="67">
        <f t="shared" ca="1" si="29"/>
        <v>0</v>
      </c>
    </row>
    <row r="430" spans="5:9" x14ac:dyDescent="0.25">
      <c r="E430" s="196">
        <f t="shared" si="28"/>
        <v>5101.2000000000007</v>
      </c>
      <c r="G430" s="156" t="str">
        <f t="shared" si="27"/>
        <v>Janeiro</v>
      </c>
      <c r="H430" s="193" t="str">
        <f t="shared" si="26"/>
        <v>Despesas</v>
      </c>
      <c r="I430" s="67">
        <f t="shared" ca="1" si="29"/>
        <v>0</v>
      </c>
    </row>
    <row r="431" spans="5:9" x14ac:dyDescent="0.25">
      <c r="E431" s="196">
        <f t="shared" si="28"/>
        <v>5101.2000000000007</v>
      </c>
      <c r="G431" s="156" t="str">
        <f t="shared" si="27"/>
        <v>Janeiro</v>
      </c>
      <c r="H431" s="193" t="str">
        <f t="shared" si="26"/>
        <v>Despesas</v>
      </c>
      <c r="I431" s="67">
        <f t="shared" ca="1" si="29"/>
        <v>0</v>
      </c>
    </row>
    <row r="432" spans="5:9" x14ac:dyDescent="0.25">
      <c r="E432" s="196">
        <f t="shared" si="28"/>
        <v>5101.2000000000007</v>
      </c>
      <c r="G432" s="156" t="str">
        <f t="shared" si="27"/>
        <v>Janeiro</v>
      </c>
      <c r="H432" s="193" t="str">
        <f t="shared" si="26"/>
        <v>Despesas</v>
      </c>
      <c r="I432" s="67">
        <f t="shared" ca="1" si="29"/>
        <v>0</v>
      </c>
    </row>
    <row r="433" spans="5:9" x14ac:dyDescent="0.25">
      <c r="E433" s="196">
        <f t="shared" si="28"/>
        <v>5101.2000000000007</v>
      </c>
      <c r="G433" s="156" t="str">
        <f t="shared" si="27"/>
        <v>Janeiro</v>
      </c>
      <c r="H433" s="193" t="str">
        <f t="shared" si="26"/>
        <v>Despesas</v>
      </c>
      <c r="I433" s="67">
        <f t="shared" ca="1" si="29"/>
        <v>0</v>
      </c>
    </row>
    <row r="434" spans="5:9" x14ac:dyDescent="0.25">
      <c r="E434" s="196">
        <f t="shared" si="28"/>
        <v>5101.2000000000007</v>
      </c>
      <c r="G434" s="156" t="str">
        <f t="shared" si="27"/>
        <v>Janeiro</v>
      </c>
      <c r="H434" s="193" t="str">
        <f t="shared" si="26"/>
        <v>Despesas</v>
      </c>
      <c r="I434" s="67">
        <f t="shared" ca="1" si="29"/>
        <v>0</v>
      </c>
    </row>
    <row r="435" spans="5:9" x14ac:dyDescent="0.25">
      <c r="E435" s="196">
        <f t="shared" si="28"/>
        <v>5101.2000000000007</v>
      </c>
      <c r="G435" s="156" t="str">
        <f t="shared" si="27"/>
        <v>Janeiro</v>
      </c>
      <c r="H435" s="193" t="str">
        <f t="shared" si="26"/>
        <v>Despesas</v>
      </c>
      <c r="I435" s="67">
        <f t="shared" ca="1" si="29"/>
        <v>0</v>
      </c>
    </row>
    <row r="436" spans="5:9" x14ac:dyDescent="0.25">
      <c r="E436" s="196">
        <f t="shared" si="28"/>
        <v>5101.2000000000007</v>
      </c>
      <c r="G436" s="156" t="str">
        <f t="shared" si="27"/>
        <v>Janeiro</v>
      </c>
      <c r="H436" s="193" t="str">
        <f t="shared" si="26"/>
        <v>Despesas</v>
      </c>
      <c r="I436" s="67">
        <f t="shared" ca="1" si="29"/>
        <v>0</v>
      </c>
    </row>
    <row r="437" spans="5:9" x14ac:dyDescent="0.25">
      <c r="E437" s="196">
        <f t="shared" si="28"/>
        <v>5101.2000000000007</v>
      </c>
      <c r="G437" s="156" t="str">
        <f t="shared" si="27"/>
        <v>Janeiro</v>
      </c>
      <c r="H437" s="193" t="str">
        <f t="shared" si="26"/>
        <v>Despesas</v>
      </c>
      <c r="I437" s="67">
        <f t="shared" ca="1" si="29"/>
        <v>0</v>
      </c>
    </row>
    <row r="438" spans="5:9" x14ac:dyDescent="0.25">
      <c r="E438" s="196">
        <f t="shared" si="28"/>
        <v>5101.2000000000007</v>
      </c>
      <c r="G438" s="156" t="str">
        <f t="shared" si="27"/>
        <v>Janeiro</v>
      </c>
      <c r="H438" s="193" t="str">
        <f t="shared" si="26"/>
        <v>Despesas</v>
      </c>
      <c r="I438" s="67">
        <f t="shared" ca="1" si="29"/>
        <v>0</v>
      </c>
    </row>
    <row r="439" spans="5:9" x14ac:dyDescent="0.25">
      <c r="E439" s="196">
        <f t="shared" si="28"/>
        <v>5101.2000000000007</v>
      </c>
      <c r="G439" s="156" t="str">
        <f t="shared" si="27"/>
        <v>Janeiro</v>
      </c>
      <c r="H439" s="193" t="str">
        <f t="shared" si="26"/>
        <v>Despesas</v>
      </c>
      <c r="I439" s="67">
        <f t="shared" ca="1" si="29"/>
        <v>0</v>
      </c>
    </row>
    <row r="440" spans="5:9" x14ac:dyDescent="0.25">
      <c r="E440" s="196">
        <f t="shared" si="28"/>
        <v>5101.2000000000007</v>
      </c>
      <c r="G440" s="156" t="str">
        <f t="shared" si="27"/>
        <v>Janeiro</v>
      </c>
      <c r="H440" s="193" t="str">
        <f t="shared" si="26"/>
        <v>Despesas</v>
      </c>
      <c r="I440" s="67">
        <f t="shared" ca="1" si="29"/>
        <v>0</v>
      </c>
    </row>
    <row r="441" spans="5:9" x14ac:dyDescent="0.25">
      <c r="E441" s="196">
        <f t="shared" si="28"/>
        <v>5101.2000000000007</v>
      </c>
      <c r="G441" s="156" t="str">
        <f t="shared" si="27"/>
        <v>Janeiro</v>
      </c>
      <c r="H441" s="193" t="str">
        <f t="shared" si="26"/>
        <v>Despesas</v>
      </c>
      <c r="I441" s="67">
        <f t="shared" ca="1" si="29"/>
        <v>0</v>
      </c>
    </row>
    <row r="442" spans="5:9" x14ac:dyDescent="0.25">
      <c r="E442" s="196">
        <f t="shared" si="28"/>
        <v>5101.2000000000007</v>
      </c>
      <c r="G442" s="156" t="str">
        <f t="shared" si="27"/>
        <v>Janeiro</v>
      </c>
      <c r="H442" s="193" t="str">
        <f t="shared" si="26"/>
        <v>Despesas</v>
      </c>
      <c r="I442" s="67">
        <f t="shared" ca="1" si="29"/>
        <v>0</v>
      </c>
    </row>
    <row r="443" spans="5:9" x14ac:dyDescent="0.25">
      <c r="E443" s="196">
        <f t="shared" si="28"/>
        <v>5101.2000000000007</v>
      </c>
      <c r="G443" s="156" t="str">
        <f t="shared" si="27"/>
        <v>Janeiro</v>
      </c>
      <c r="H443" s="193" t="str">
        <f t="shared" si="26"/>
        <v>Despesas</v>
      </c>
      <c r="I443" s="67">
        <f t="shared" ca="1" si="29"/>
        <v>0</v>
      </c>
    </row>
    <row r="444" spans="5:9" x14ac:dyDescent="0.25">
      <c r="E444" s="196">
        <f t="shared" si="28"/>
        <v>5101.2000000000007</v>
      </c>
      <c r="G444" s="156" t="str">
        <f t="shared" si="27"/>
        <v>Janeiro</v>
      </c>
      <c r="H444" s="193" t="str">
        <f t="shared" si="26"/>
        <v>Despesas</v>
      </c>
      <c r="I444" s="67">
        <f t="shared" ca="1" si="29"/>
        <v>0</v>
      </c>
    </row>
    <row r="445" spans="5:9" x14ac:dyDescent="0.25">
      <c r="E445" s="196">
        <f t="shared" si="28"/>
        <v>5101.2000000000007</v>
      </c>
      <c r="G445" s="156" t="str">
        <f t="shared" si="27"/>
        <v>Janeiro</v>
      </c>
      <c r="H445" s="193" t="str">
        <f t="shared" si="26"/>
        <v>Despesas</v>
      </c>
      <c r="I445" s="67">
        <f t="shared" ca="1" si="29"/>
        <v>0</v>
      </c>
    </row>
    <row r="446" spans="5:9" x14ac:dyDescent="0.25">
      <c r="E446" s="196">
        <f t="shared" si="28"/>
        <v>5101.2000000000007</v>
      </c>
      <c r="G446" s="156" t="str">
        <f t="shared" si="27"/>
        <v>Janeiro</v>
      </c>
      <c r="H446" s="193" t="str">
        <f t="shared" si="26"/>
        <v>Despesas</v>
      </c>
      <c r="I446" s="67">
        <f t="shared" ca="1" si="29"/>
        <v>0</v>
      </c>
    </row>
    <row r="447" spans="5:9" x14ac:dyDescent="0.25">
      <c r="E447" s="196">
        <f t="shared" si="28"/>
        <v>5101.2000000000007</v>
      </c>
      <c r="G447" s="156" t="str">
        <f t="shared" si="27"/>
        <v>Janeiro</v>
      </c>
      <c r="H447" s="193" t="str">
        <f t="shared" si="26"/>
        <v>Despesas</v>
      </c>
      <c r="I447" s="67">
        <f t="shared" ca="1" si="29"/>
        <v>0</v>
      </c>
    </row>
    <row r="448" spans="5:9" x14ac:dyDescent="0.25">
      <c r="E448" s="196">
        <f t="shared" si="28"/>
        <v>5101.2000000000007</v>
      </c>
      <c r="G448" s="156" t="str">
        <f t="shared" si="27"/>
        <v>Janeiro</v>
      </c>
      <c r="H448" s="193" t="str">
        <f t="shared" si="26"/>
        <v>Despesas</v>
      </c>
      <c r="I448" s="67">
        <f t="shared" ca="1" si="29"/>
        <v>0</v>
      </c>
    </row>
    <row r="449" spans="5:9" x14ac:dyDescent="0.25">
      <c r="E449" s="196">
        <f t="shared" si="28"/>
        <v>5101.2000000000007</v>
      </c>
      <c r="G449" s="156" t="str">
        <f t="shared" si="27"/>
        <v>Janeiro</v>
      </c>
      <c r="H449" s="193" t="str">
        <f t="shared" si="26"/>
        <v>Despesas</v>
      </c>
      <c r="I449" s="67">
        <f t="shared" ca="1" si="29"/>
        <v>0</v>
      </c>
    </row>
    <row r="450" spans="5:9" x14ac:dyDescent="0.25">
      <c r="E450" s="196">
        <f t="shared" si="28"/>
        <v>5101.2000000000007</v>
      </c>
      <c r="G450" s="156" t="str">
        <f t="shared" si="27"/>
        <v>Janeiro</v>
      </c>
      <c r="H450" s="193" t="str">
        <f t="shared" si="26"/>
        <v>Despesas</v>
      </c>
      <c r="I450" s="67">
        <f t="shared" ca="1" si="29"/>
        <v>0</v>
      </c>
    </row>
    <row r="451" spans="5:9" x14ac:dyDescent="0.25">
      <c r="E451" s="196">
        <f t="shared" si="28"/>
        <v>5101.2000000000007</v>
      </c>
      <c r="G451" s="156" t="str">
        <f t="shared" si="27"/>
        <v>Janeiro</v>
      </c>
      <c r="H451" s="193" t="str">
        <f t="shared" ref="H451:H514" si="30">IF(B451&gt;0,"Receitas","Despesas")</f>
        <v>Despesas</v>
      </c>
      <c r="I451" s="67">
        <f t="shared" ca="1" si="29"/>
        <v>0</v>
      </c>
    </row>
    <row r="452" spans="5:9" x14ac:dyDescent="0.25">
      <c r="E452" s="196">
        <f t="shared" si="28"/>
        <v>5101.2000000000007</v>
      </c>
      <c r="G452" s="156" t="str">
        <f t="shared" si="27"/>
        <v>Janeiro</v>
      </c>
      <c r="H452" s="193" t="str">
        <f t="shared" si="30"/>
        <v>Despesas</v>
      </c>
      <c r="I452" s="67">
        <f t="shared" ca="1" si="29"/>
        <v>0</v>
      </c>
    </row>
    <row r="453" spans="5:9" x14ac:dyDescent="0.25">
      <c r="E453" s="196">
        <f t="shared" si="28"/>
        <v>5101.2000000000007</v>
      </c>
      <c r="G453" s="156" t="str">
        <f t="shared" si="27"/>
        <v>Janeiro</v>
      </c>
      <c r="H453" s="193" t="str">
        <f t="shared" si="30"/>
        <v>Despesas</v>
      </c>
      <c r="I453" s="67">
        <f t="shared" ca="1" si="29"/>
        <v>0</v>
      </c>
    </row>
    <row r="454" spans="5:9" x14ac:dyDescent="0.25">
      <c r="E454" s="196">
        <f t="shared" si="28"/>
        <v>5101.2000000000007</v>
      </c>
      <c r="G454" s="156" t="str">
        <f t="shared" si="27"/>
        <v>Janeiro</v>
      </c>
      <c r="H454" s="193" t="str">
        <f t="shared" si="30"/>
        <v>Despesas</v>
      </c>
      <c r="I454" s="67">
        <f t="shared" ca="1" si="29"/>
        <v>0</v>
      </c>
    </row>
    <row r="455" spans="5:9" x14ac:dyDescent="0.25">
      <c r="E455" s="196">
        <f t="shared" si="28"/>
        <v>5101.2000000000007</v>
      </c>
      <c r="G455" s="156" t="str">
        <f t="shared" si="27"/>
        <v>Janeiro</v>
      </c>
      <c r="H455" s="193" t="str">
        <f t="shared" si="30"/>
        <v>Despesas</v>
      </c>
      <c r="I455" s="67">
        <f t="shared" ca="1" si="29"/>
        <v>0</v>
      </c>
    </row>
    <row r="456" spans="5:9" x14ac:dyDescent="0.25">
      <c r="E456" s="196">
        <f t="shared" si="28"/>
        <v>5101.2000000000007</v>
      </c>
      <c r="G456" s="156" t="str">
        <f t="shared" si="27"/>
        <v>Janeiro</v>
      </c>
      <c r="H456" s="193" t="str">
        <f t="shared" si="30"/>
        <v>Despesas</v>
      </c>
      <c r="I456" s="67">
        <f t="shared" ca="1" si="29"/>
        <v>0</v>
      </c>
    </row>
    <row r="457" spans="5:9" x14ac:dyDescent="0.25">
      <c r="E457" s="196">
        <f t="shared" si="28"/>
        <v>5101.2000000000007</v>
      </c>
      <c r="G457" s="156" t="str">
        <f t="shared" si="27"/>
        <v>Janeiro</v>
      </c>
      <c r="H457" s="193" t="str">
        <f t="shared" si="30"/>
        <v>Despesas</v>
      </c>
      <c r="I457" s="67">
        <f t="shared" ca="1" si="29"/>
        <v>0</v>
      </c>
    </row>
    <row r="458" spans="5:9" x14ac:dyDescent="0.25">
      <c r="E458" s="196">
        <f t="shared" si="28"/>
        <v>5101.2000000000007</v>
      </c>
      <c r="G458" s="156" t="str">
        <f t="shared" si="27"/>
        <v>Janeiro</v>
      </c>
      <c r="H458" s="193" t="str">
        <f t="shared" si="30"/>
        <v>Despesas</v>
      </c>
      <c r="I458" s="67">
        <f t="shared" ca="1" si="29"/>
        <v>0</v>
      </c>
    </row>
    <row r="459" spans="5:9" x14ac:dyDescent="0.25">
      <c r="E459" s="196">
        <f t="shared" si="28"/>
        <v>5101.2000000000007</v>
      </c>
      <c r="G459" s="156" t="str">
        <f t="shared" si="27"/>
        <v>Janeiro</v>
      </c>
      <c r="H459" s="193" t="str">
        <f t="shared" si="30"/>
        <v>Despesas</v>
      </c>
      <c r="I459" s="67">
        <f t="shared" ca="1" si="29"/>
        <v>0</v>
      </c>
    </row>
    <row r="460" spans="5:9" x14ac:dyDescent="0.25">
      <c r="E460" s="196">
        <f t="shared" si="28"/>
        <v>5101.2000000000007</v>
      </c>
      <c r="G460" s="156" t="str">
        <f t="shared" si="27"/>
        <v>Janeiro</v>
      </c>
      <c r="H460" s="193" t="str">
        <f t="shared" si="30"/>
        <v>Despesas</v>
      </c>
      <c r="I460" s="67">
        <f t="shared" ca="1" si="29"/>
        <v>0</v>
      </c>
    </row>
    <row r="461" spans="5:9" x14ac:dyDescent="0.25">
      <c r="E461" s="196">
        <f t="shared" si="28"/>
        <v>5101.2000000000007</v>
      </c>
      <c r="G461" s="156" t="str">
        <f t="shared" si="27"/>
        <v>Janeiro</v>
      </c>
      <c r="H461" s="193" t="str">
        <f t="shared" si="30"/>
        <v>Despesas</v>
      </c>
      <c r="I461" s="67">
        <f t="shared" ca="1" si="29"/>
        <v>0</v>
      </c>
    </row>
    <row r="462" spans="5:9" x14ac:dyDescent="0.25">
      <c r="E462" s="196">
        <f t="shared" si="28"/>
        <v>5101.2000000000007</v>
      </c>
      <c r="G462" s="156" t="str">
        <f t="shared" ref="G462:G525" si="31">IF(ISNA(VLOOKUP(MONTH(A462),$O$3:$P$14,2)),"",VLOOKUP(MONTH(A462),$O$3:$P$14,2))</f>
        <v>Janeiro</v>
      </c>
      <c r="H462" s="193" t="str">
        <f t="shared" si="30"/>
        <v>Despesas</v>
      </c>
      <c r="I462" s="67">
        <f t="shared" ca="1" si="29"/>
        <v>0</v>
      </c>
    </row>
    <row r="463" spans="5:9" x14ac:dyDescent="0.25">
      <c r="E463" s="196">
        <f t="shared" ref="E463:E526" si="32">E462+B463</f>
        <v>5101.2000000000007</v>
      </c>
      <c r="G463" s="156" t="str">
        <f t="shared" si="31"/>
        <v>Janeiro</v>
      </c>
      <c r="H463" s="193" t="str">
        <f t="shared" si="30"/>
        <v>Despesas</v>
      </c>
      <c r="I463" s="67">
        <f t="shared" ca="1" si="29"/>
        <v>0</v>
      </c>
    </row>
    <row r="464" spans="5:9" x14ac:dyDescent="0.25">
      <c r="E464" s="196">
        <f t="shared" si="32"/>
        <v>5101.2000000000007</v>
      </c>
      <c r="G464" s="156" t="str">
        <f t="shared" si="31"/>
        <v>Janeiro</v>
      </c>
      <c r="H464" s="193" t="str">
        <f t="shared" si="30"/>
        <v>Despesas</v>
      </c>
      <c r="I464" s="67">
        <f t="shared" ca="1" si="29"/>
        <v>0</v>
      </c>
    </row>
    <row r="465" spans="5:9" x14ac:dyDescent="0.25">
      <c r="E465" s="196">
        <f t="shared" si="32"/>
        <v>5101.2000000000007</v>
      </c>
      <c r="G465" s="156" t="str">
        <f t="shared" si="31"/>
        <v>Janeiro</v>
      </c>
      <c r="H465" s="193" t="str">
        <f t="shared" si="30"/>
        <v>Despesas</v>
      </c>
      <c r="I465" s="67">
        <f t="shared" ca="1" si="29"/>
        <v>0</v>
      </c>
    </row>
    <row r="466" spans="5:9" x14ac:dyDescent="0.25">
      <c r="E466" s="196">
        <f t="shared" si="32"/>
        <v>5101.2000000000007</v>
      </c>
      <c r="G466" s="156" t="str">
        <f t="shared" si="31"/>
        <v>Janeiro</v>
      </c>
      <c r="H466" s="193" t="str">
        <f t="shared" si="30"/>
        <v>Despesas</v>
      </c>
      <c r="I466" s="67">
        <f t="shared" ca="1" si="29"/>
        <v>0</v>
      </c>
    </row>
    <row r="467" spans="5:9" x14ac:dyDescent="0.25">
      <c r="E467" s="196">
        <f t="shared" si="32"/>
        <v>5101.2000000000007</v>
      </c>
      <c r="G467" s="156" t="str">
        <f t="shared" si="31"/>
        <v>Janeiro</v>
      </c>
      <c r="H467" s="193" t="str">
        <f t="shared" si="30"/>
        <v>Despesas</v>
      </c>
      <c r="I467" s="67">
        <f t="shared" ca="1" si="29"/>
        <v>0</v>
      </c>
    </row>
    <row r="468" spans="5:9" x14ac:dyDescent="0.25">
      <c r="E468" s="196">
        <f t="shared" si="32"/>
        <v>5101.2000000000007</v>
      </c>
      <c r="G468" s="156" t="str">
        <f t="shared" si="31"/>
        <v>Janeiro</v>
      </c>
      <c r="H468" s="193" t="str">
        <f t="shared" si="30"/>
        <v>Despesas</v>
      </c>
      <c r="I468" s="67">
        <f t="shared" ca="1" si="29"/>
        <v>0</v>
      </c>
    </row>
    <row r="469" spans="5:9" x14ac:dyDescent="0.25">
      <c r="E469" s="196">
        <f t="shared" si="32"/>
        <v>5101.2000000000007</v>
      </c>
      <c r="G469" s="156" t="str">
        <f t="shared" si="31"/>
        <v>Janeiro</v>
      </c>
      <c r="H469" s="193" t="str">
        <f t="shared" si="30"/>
        <v>Despesas</v>
      </c>
      <c r="I469" s="67">
        <f t="shared" ca="1" si="29"/>
        <v>0</v>
      </c>
    </row>
    <row r="470" spans="5:9" x14ac:dyDescent="0.25">
      <c r="E470" s="196">
        <f t="shared" si="32"/>
        <v>5101.2000000000007</v>
      </c>
      <c r="G470" s="156" t="str">
        <f t="shared" si="31"/>
        <v>Janeiro</v>
      </c>
      <c r="H470" s="193" t="str">
        <f t="shared" si="30"/>
        <v>Despesas</v>
      </c>
      <c r="I470" s="67">
        <f t="shared" ref="I470:I533" ca="1" si="33">IF(A470=TODAY(),IF(A471=TODAY(),0,E470),0)</f>
        <v>0</v>
      </c>
    </row>
    <row r="471" spans="5:9" x14ac:dyDescent="0.25">
      <c r="E471" s="196">
        <f t="shared" si="32"/>
        <v>5101.2000000000007</v>
      </c>
      <c r="G471" s="156" t="str">
        <f t="shared" si="31"/>
        <v>Janeiro</v>
      </c>
      <c r="H471" s="193" t="str">
        <f t="shared" si="30"/>
        <v>Despesas</v>
      </c>
      <c r="I471" s="67">
        <f t="shared" ca="1" si="33"/>
        <v>0</v>
      </c>
    </row>
    <row r="472" spans="5:9" x14ac:dyDescent="0.25">
      <c r="E472" s="196">
        <f t="shared" si="32"/>
        <v>5101.2000000000007</v>
      </c>
      <c r="G472" s="156" t="str">
        <f t="shared" si="31"/>
        <v>Janeiro</v>
      </c>
      <c r="H472" s="193" t="str">
        <f t="shared" si="30"/>
        <v>Despesas</v>
      </c>
      <c r="I472" s="67">
        <f t="shared" ca="1" si="33"/>
        <v>0</v>
      </c>
    </row>
    <row r="473" spans="5:9" x14ac:dyDescent="0.25">
      <c r="E473" s="196">
        <f t="shared" si="32"/>
        <v>5101.2000000000007</v>
      </c>
      <c r="G473" s="156" t="str">
        <f t="shared" si="31"/>
        <v>Janeiro</v>
      </c>
      <c r="H473" s="193" t="str">
        <f t="shared" si="30"/>
        <v>Despesas</v>
      </c>
      <c r="I473" s="67">
        <f t="shared" ca="1" si="33"/>
        <v>0</v>
      </c>
    </row>
    <row r="474" spans="5:9" x14ac:dyDescent="0.25">
      <c r="E474" s="196">
        <f t="shared" si="32"/>
        <v>5101.2000000000007</v>
      </c>
      <c r="G474" s="156" t="str">
        <f t="shared" si="31"/>
        <v>Janeiro</v>
      </c>
      <c r="H474" s="193" t="str">
        <f t="shared" si="30"/>
        <v>Despesas</v>
      </c>
      <c r="I474" s="67">
        <f t="shared" ca="1" si="33"/>
        <v>0</v>
      </c>
    </row>
    <row r="475" spans="5:9" x14ac:dyDescent="0.25">
      <c r="E475" s="196">
        <f t="shared" si="32"/>
        <v>5101.2000000000007</v>
      </c>
      <c r="G475" s="156" t="str">
        <f t="shared" si="31"/>
        <v>Janeiro</v>
      </c>
      <c r="H475" s="193" t="str">
        <f t="shared" si="30"/>
        <v>Despesas</v>
      </c>
      <c r="I475" s="67">
        <f t="shared" ca="1" si="33"/>
        <v>0</v>
      </c>
    </row>
    <row r="476" spans="5:9" x14ac:dyDescent="0.25">
      <c r="E476" s="196">
        <f t="shared" si="32"/>
        <v>5101.2000000000007</v>
      </c>
      <c r="G476" s="156" t="str">
        <f t="shared" si="31"/>
        <v>Janeiro</v>
      </c>
      <c r="H476" s="193" t="str">
        <f t="shared" si="30"/>
        <v>Despesas</v>
      </c>
      <c r="I476" s="67">
        <f t="shared" ca="1" si="33"/>
        <v>0</v>
      </c>
    </row>
    <row r="477" spans="5:9" x14ac:dyDescent="0.25">
      <c r="E477" s="196">
        <f t="shared" si="32"/>
        <v>5101.2000000000007</v>
      </c>
      <c r="G477" s="156" t="str">
        <f t="shared" si="31"/>
        <v>Janeiro</v>
      </c>
      <c r="H477" s="193" t="str">
        <f t="shared" si="30"/>
        <v>Despesas</v>
      </c>
      <c r="I477" s="67">
        <f t="shared" ca="1" si="33"/>
        <v>0</v>
      </c>
    </row>
    <row r="478" spans="5:9" x14ac:dyDescent="0.25">
      <c r="E478" s="196">
        <f t="shared" si="32"/>
        <v>5101.2000000000007</v>
      </c>
      <c r="G478" s="156" t="str">
        <f t="shared" si="31"/>
        <v>Janeiro</v>
      </c>
      <c r="H478" s="193" t="str">
        <f t="shared" si="30"/>
        <v>Despesas</v>
      </c>
      <c r="I478" s="67">
        <f t="shared" ca="1" si="33"/>
        <v>0</v>
      </c>
    </row>
    <row r="479" spans="5:9" x14ac:dyDescent="0.25">
      <c r="E479" s="196">
        <f t="shared" si="32"/>
        <v>5101.2000000000007</v>
      </c>
      <c r="G479" s="156" t="str">
        <f t="shared" si="31"/>
        <v>Janeiro</v>
      </c>
      <c r="H479" s="193" t="str">
        <f t="shared" si="30"/>
        <v>Despesas</v>
      </c>
      <c r="I479" s="67">
        <f t="shared" ca="1" si="33"/>
        <v>0</v>
      </c>
    </row>
    <row r="480" spans="5:9" x14ac:dyDescent="0.25">
      <c r="E480" s="196">
        <f t="shared" si="32"/>
        <v>5101.2000000000007</v>
      </c>
      <c r="G480" s="156" t="str">
        <f t="shared" si="31"/>
        <v>Janeiro</v>
      </c>
      <c r="H480" s="193" t="str">
        <f t="shared" si="30"/>
        <v>Despesas</v>
      </c>
      <c r="I480" s="67">
        <f t="shared" ca="1" si="33"/>
        <v>0</v>
      </c>
    </row>
    <row r="481" spans="5:9" x14ac:dyDescent="0.25">
      <c r="E481" s="196">
        <f t="shared" si="32"/>
        <v>5101.2000000000007</v>
      </c>
      <c r="G481" s="156" t="str">
        <f t="shared" si="31"/>
        <v>Janeiro</v>
      </c>
      <c r="H481" s="193" t="str">
        <f t="shared" si="30"/>
        <v>Despesas</v>
      </c>
      <c r="I481" s="67">
        <f t="shared" ca="1" si="33"/>
        <v>0</v>
      </c>
    </row>
    <row r="482" spans="5:9" x14ac:dyDescent="0.25">
      <c r="E482" s="196">
        <f t="shared" si="32"/>
        <v>5101.2000000000007</v>
      </c>
      <c r="G482" s="156" t="str">
        <f t="shared" si="31"/>
        <v>Janeiro</v>
      </c>
      <c r="H482" s="193" t="str">
        <f t="shared" si="30"/>
        <v>Despesas</v>
      </c>
      <c r="I482" s="67">
        <f t="shared" ca="1" si="33"/>
        <v>0</v>
      </c>
    </row>
    <row r="483" spans="5:9" x14ac:dyDescent="0.25">
      <c r="E483" s="196">
        <f t="shared" si="32"/>
        <v>5101.2000000000007</v>
      </c>
      <c r="G483" s="156" t="str">
        <f t="shared" si="31"/>
        <v>Janeiro</v>
      </c>
      <c r="H483" s="193" t="str">
        <f t="shared" si="30"/>
        <v>Despesas</v>
      </c>
      <c r="I483" s="67">
        <f t="shared" ca="1" si="33"/>
        <v>0</v>
      </c>
    </row>
    <row r="484" spans="5:9" x14ac:dyDescent="0.25">
      <c r="E484" s="196">
        <f t="shared" si="32"/>
        <v>5101.2000000000007</v>
      </c>
      <c r="G484" s="156" t="str">
        <f t="shared" si="31"/>
        <v>Janeiro</v>
      </c>
      <c r="H484" s="193" t="str">
        <f t="shared" si="30"/>
        <v>Despesas</v>
      </c>
      <c r="I484" s="67">
        <f t="shared" ca="1" si="33"/>
        <v>0</v>
      </c>
    </row>
    <row r="485" spans="5:9" x14ac:dyDescent="0.25">
      <c r="E485" s="196">
        <f t="shared" si="32"/>
        <v>5101.2000000000007</v>
      </c>
      <c r="G485" s="156" t="str">
        <f t="shared" si="31"/>
        <v>Janeiro</v>
      </c>
      <c r="H485" s="193" t="str">
        <f t="shared" si="30"/>
        <v>Despesas</v>
      </c>
      <c r="I485" s="67">
        <f t="shared" ca="1" si="33"/>
        <v>0</v>
      </c>
    </row>
    <row r="486" spans="5:9" x14ac:dyDescent="0.25">
      <c r="E486" s="196">
        <f t="shared" si="32"/>
        <v>5101.2000000000007</v>
      </c>
      <c r="G486" s="156" t="str">
        <f t="shared" si="31"/>
        <v>Janeiro</v>
      </c>
      <c r="H486" s="193" t="str">
        <f t="shared" si="30"/>
        <v>Despesas</v>
      </c>
      <c r="I486" s="67">
        <f t="shared" ca="1" si="33"/>
        <v>0</v>
      </c>
    </row>
    <row r="487" spans="5:9" x14ac:dyDescent="0.25">
      <c r="E487" s="196">
        <f t="shared" si="32"/>
        <v>5101.2000000000007</v>
      </c>
      <c r="G487" s="156" t="str">
        <f t="shared" si="31"/>
        <v>Janeiro</v>
      </c>
      <c r="H487" s="193" t="str">
        <f t="shared" si="30"/>
        <v>Despesas</v>
      </c>
      <c r="I487" s="67">
        <f t="shared" ca="1" si="33"/>
        <v>0</v>
      </c>
    </row>
    <row r="488" spans="5:9" x14ac:dyDescent="0.25">
      <c r="E488" s="196">
        <f t="shared" si="32"/>
        <v>5101.2000000000007</v>
      </c>
      <c r="G488" s="156" t="str">
        <f t="shared" si="31"/>
        <v>Janeiro</v>
      </c>
      <c r="H488" s="193" t="str">
        <f t="shared" si="30"/>
        <v>Despesas</v>
      </c>
      <c r="I488" s="67">
        <f t="shared" ca="1" si="33"/>
        <v>0</v>
      </c>
    </row>
    <row r="489" spans="5:9" x14ac:dyDescent="0.25">
      <c r="E489" s="196">
        <f t="shared" si="32"/>
        <v>5101.2000000000007</v>
      </c>
      <c r="G489" s="156" t="str">
        <f t="shared" si="31"/>
        <v>Janeiro</v>
      </c>
      <c r="H489" s="193" t="str">
        <f t="shared" si="30"/>
        <v>Despesas</v>
      </c>
      <c r="I489" s="67">
        <f t="shared" ca="1" si="33"/>
        <v>0</v>
      </c>
    </row>
    <row r="490" spans="5:9" x14ac:dyDescent="0.25">
      <c r="E490" s="196">
        <f t="shared" si="32"/>
        <v>5101.2000000000007</v>
      </c>
      <c r="G490" s="156" t="str">
        <f t="shared" si="31"/>
        <v>Janeiro</v>
      </c>
      <c r="H490" s="193" t="str">
        <f t="shared" si="30"/>
        <v>Despesas</v>
      </c>
      <c r="I490" s="67">
        <f t="shared" ca="1" si="33"/>
        <v>0</v>
      </c>
    </row>
    <row r="491" spans="5:9" x14ac:dyDescent="0.25">
      <c r="E491" s="196">
        <f t="shared" si="32"/>
        <v>5101.2000000000007</v>
      </c>
      <c r="G491" s="156" t="str">
        <f t="shared" si="31"/>
        <v>Janeiro</v>
      </c>
      <c r="H491" s="193" t="str">
        <f t="shared" si="30"/>
        <v>Despesas</v>
      </c>
      <c r="I491" s="67">
        <f t="shared" ca="1" si="33"/>
        <v>0</v>
      </c>
    </row>
    <row r="492" spans="5:9" x14ac:dyDescent="0.25">
      <c r="E492" s="196">
        <f t="shared" si="32"/>
        <v>5101.2000000000007</v>
      </c>
      <c r="G492" s="156" t="str">
        <f t="shared" si="31"/>
        <v>Janeiro</v>
      </c>
      <c r="H492" s="193" t="str">
        <f t="shared" si="30"/>
        <v>Despesas</v>
      </c>
      <c r="I492" s="67">
        <f t="shared" ca="1" si="33"/>
        <v>0</v>
      </c>
    </row>
    <row r="493" spans="5:9" x14ac:dyDescent="0.25">
      <c r="E493" s="196">
        <f t="shared" si="32"/>
        <v>5101.2000000000007</v>
      </c>
      <c r="G493" s="156" t="str">
        <f t="shared" si="31"/>
        <v>Janeiro</v>
      </c>
      <c r="H493" s="193" t="str">
        <f t="shared" si="30"/>
        <v>Despesas</v>
      </c>
      <c r="I493" s="67">
        <f t="shared" ca="1" si="33"/>
        <v>0</v>
      </c>
    </row>
    <row r="494" spans="5:9" x14ac:dyDescent="0.25">
      <c r="E494" s="196">
        <f t="shared" si="32"/>
        <v>5101.2000000000007</v>
      </c>
      <c r="G494" s="156" t="str">
        <f t="shared" si="31"/>
        <v>Janeiro</v>
      </c>
      <c r="H494" s="193" t="str">
        <f t="shared" si="30"/>
        <v>Despesas</v>
      </c>
      <c r="I494" s="67">
        <f t="shared" ca="1" si="33"/>
        <v>0</v>
      </c>
    </row>
    <row r="495" spans="5:9" x14ac:dyDescent="0.25">
      <c r="E495" s="196">
        <f t="shared" si="32"/>
        <v>5101.2000000000007</v>
      </c>
      <c r="G495" s="156" t="str">
        <f t="shared" si="31"/>
        <v>Janeiro</v>
      </c>
      <c r="H495" s="193" t="str">
        <f t="shared" si="30"/>
        <v>Despesas</v>
      </c>
      <c r="I495" s="67">
        <f t="shared" ca="1" si="33"/>
        <v>0</v>
      </c>
    </row>
    <row r="496" spans="5:9" x14ac:dyDescent="0.25">
      <c r="E496" s="196">
        <f t="shared" si="32"/>
        <v>5101.2000000000007</v>
      </c>
      <c r="G496" s="156" t="str">
        <f t="shared" si="31"/>
        <v>Janeiro</v>
      </c>
      <c r="H496" s="193" t="str">
        <f t="shared" si="30"/>
        <v>Despesas</v>
      </c>
      <c r="I496" s="67">
        <f t="shared" ca="1" si="33"/>
        <v>0</v>
      </c>
    </row>
    <row r="497" spans="5:9" x14ac:dyDescent="0.25">
      <c r="E497" s="196">
        <f t="shared" si="32"/>
        <v>5101.2000000000007</v>
      </c>
      <c r="G497" s="156" t="str">
        <f t="shared" si="31"/>
        <v>Janeiro</v>
      </c>
      <c r="H497" s="193" t="str">
        <f t="shared" si="30"/>
        <v>Despesas</v>
      </c>
      <c r="I497" s="67">
        <f t="shared" ca="1" si="33"/>
        <v>0</v>
      </c>
    </row>
    <row r="498" spans="5:9" x14ac:dyDescent="0.25">
      <c r="E498" s="196">
        <f t="shared" si="32"/>
        <v>5101.2000000000007</v>
      </c>
      <c r="G498" s="156" t="str">
        <f t="shared" si="31"/>
        <v>Janeiro</v>
      </c>
      <c r="H498" s="193" t="str">
        <f t="shared" si="30"/>
        <v>Despesas</v>
      </c>
      <c r="I498" s="67">
        <f t="shared" ca="1" si="33"/>
        <v>0</v>
      </c>
    </row>
    <row r="499" spans="5:9" x14ac:dyDescent="0.25">
      <c r="E499" s="196">
        <f t="shared" si="32"/>
        <v>5101.2000000000007</v>
      </c>
      <c r="G499" s="156" t="str">
        <f t="shared" si="31"/>
        <v>Janeiro</v>
      </c>
      <c r="H499" s="193" t="str">
        <f t="shared" si="30"/>
        <v>Despesas</v>
      </c>
      <c r="I499" s="67">
        <f t="shared" ca="1" si="33"/>
        <v>0</v>
      </c>
    </row>
    <row r="500" spans="5:9" x14ac:dyDescent="0.25">
      <c r="E500" s="196">
        <f t="shared" si="32"/>
        <v>5101.2000000000007</v>
      </c>
      <c r="G500" s="156" t="str">
        <f t="shared" si="31"/>
        <v>Janeiro</v>
      </c>
      <c r="H500" s="193" t="str">
        <f t="shared" si="30"/>
        <v>Despesas</v>
      </c>
      <c r="I500" s="67">
        <f t="shared" ca="1" si="33"/>
        <v>0</v>
      </c>
    </row>
    <row r="501" spans="5:9" x14ac:dyDescent="0.25">
      <c r="E501" s="196">
        <f t="shared" si="32"/>
        <v>5101.2000000000007</v>
      </c>
      <c r="G501" s="156" t="str">
        <f t="shared" si="31"/>
        <v>Janeiro</v>
      </c>
      <c r="H501" s="193" t="str">
        <f t="shared" si="30"/>
        <v>Despesas</v>
      </c>
      <c r="I501" s="67">
        <f t="shared" ca="1" si="33"/>
        <v>0</v>
      </c>
    </row>
    <row r="502" spans="5:9" x14ac:dyDescent="0.25">
      <c r="E502" s="196">
        <f t="shared" si="32"/>
        <v>5101.2000000000007</v>
      </c>
      <c r="G502" s="156" t="str">
        <f t="shared" si="31"/>
        <v>Janeiro</v>
      </c>
      <c r="H502" s="193" t="str">
        <f t="shared" si="30"/>
        <v>Despesas</v>
      </c>
      <c r="I502" s="67">
        <f t="shared" ca="1" si="33"/>
        <v>0</v>
      </c>
    </row>
    <row r="503" spans="5:9" x14ac:dyDescent="0.25">
      <c r="E503" s="196">
        <f t="shared" si="32"/>
        <v>5101.2000000000007</v>
      </c>
      <c r="G503" s="156" t="str">
        <f t="shared" si="31"/>
        <v>Janeiro</v>
      </c>
      <c r="H503" s="193" t="str">
        <f t="shared" si="30"/>
        <v>Despesas</v>
      </c>
      <c r="I503" s="67">
        <f t="shared" ca="1" si="33"/>
        <v>0</v>
      </c>
    </row>
    <row r="504" spans="5:9" x14ac:dyDescent="0.25">
      <c r="E504" s="196">
        <f t="shared" si="32"/>
        <v>5101.2000000000007</v>
      </c>
      <c r="G504" s="156" t="str">
        <f t="shared" si="31"/>
        <v>Janeiro</v>
      </c>
      <c r="H504" s="193" t="str">
        <f t="shared" si="30"/>
        <v>Despesas</v>
      </c>
      <c r="I504" s="67">
        <f t="shared" ca="1" si="33"/>
        <v>0</v>
      </c>
    </row>
    <row r="505" spans="5:9" x14ac:dyDescent="0.25">
      <c r="E505" s="196">
        <f t="shared" si="32"/>
        <v>5101.2000000000007</v>
      </c>
      <c r="G505" s="156" t="str">
        <f t="shared" si="31"/>
        <v>Janeiro</v>
      </c>
      <c r="H505" s="193" t="str">
        <f t="shared" si="30"/>
        <v>Despesas</v>
      </c>
      <c r="I505" s="67">
        <f t="shared" ca="1" si="33"/>
        <v>0</v>
      </c>
    </row>
    <row r="506" spans="5:9" x14ac:dyDescent="0.25">
      <c r="E506" s="196">
        <f t="shared" si="32"/>
        <v>5101.2000000000007</v>
      </c>
      <c r="G506" s="156" t="str">
        <f t="shared" si="31"/>
        <v>Janeiro</v>
      </c>
      <c r="H506" s="193" t="str">
        <f t="shared" si="30"/>
        <v>Despesas</v>
      </c>
      <c r="I506" s="67">
        <f t="shared" ca="1" si="33"/>
        <v>0</v>
      </c>
    </row>
    <row r="507" spans="5:9" x14ac:dyDescent="0.25">
      <c r="E507" s="196">
        <f t="shared" si="32"/>
        <v>5101.2000000000007</v>
      </c>
      <c r="G507" s="156" t="str">
        <f t="shared" si="31"/>
        <v>Janeiro</v>
      </c>
      <c r="H507" s="193" t="str">
        <f t="shared" si="30"/>
        <v>Despesas</v>
      </c>
      <c r="I507" s="67">
        <f t="shared" ca="1" si="33"/>
        <v>0</v>
      </c>
    </row>
    <row r="508" spans="5:9" x14ac:dyDescent="0.25">
      <c r="E508" s="196">
        <f t="shared" si="32"/>
        <v>5101.2000000000007</v>
      </c>
      <c r="G508" s="156" t="str">
        <f t="shared" si="31"/>
        <v>Janeiro</v>
      </c>
      <c r="H508" s="193" t="str">
        <f t="shared" si="30"/>
        <v>Despesas</v>
      </c>
      <c r="I508" s="67">
        <f t="shared" ca="1" si="33"/>
        <v>0</v>
      </c>
    </row>
    <row r="509" spans="5:9" x14ac:dyDescent="0.25">
      <c r="E509" s="196">
        <f t="shared" si="32"/>
        <v>5101.2000000000007</v>
      </c>
      <c r="G509" s="156" t="str">
        <f t="shared" si="31"/>
        <v>Janeiro</v>
      </c>
      <c r="H509" s="193" t="str">
        <f t="shared" si="30"/>
        <v>Despesas</v>
      </c>
      <c r="I509" s="67">
        <f t="shared" ca="1" si="33"/>
        <v>0</v>
      </c>
    </row>
    <row r="510" spans="5:9" x14ac:dyDescent="0.25">
      <c r="E510" s="196">
        <f t="shared" si="32"/>
        <v>5101.2000000000007</v>
      </c>
      <c r="G510" s="156" t="str">
        <f t="shared" si="31"/>
        <v>Janeiro</v>
      </c>
      <c r="H510" s="193" t="str">
        <f t="shared" si="30"/>
        <v>Despesas</v>
      </c>
      <c r="I510" s="67">
        <f t="shared" ca="1" si="33"/>
        <v>0</v>
      </c>
    </row>
    <row r="511" spans="5:9" x14ac:dyDescent="0.25">
      <c r="E511" s="196">
        <f t="shared" si="32"/>
        <v>5101.2000000000007</v>
      </c>
      <c r="G511" s="156" t="str">
        <f t="shared" si="31"/>
        <v>Janeiro</v>
      </c>
      <c r="H511" s="193" t="str">
        <f t="shared" si="30"/>
        <v>Despesas</v>
      </c>
      <c r="I511" s="67">
        <f t="shared" ca="1" si="33"/>
        <v>0</v>
      </c>
    </row>
    <row r="512" spans="5:9" x14ac:dyDescent="0.25">
      <c r="E512" s="196">
        <f t="shared" si="32"/>
        <v>5101.2000000000007</v>
      </c>
      <c r="G512" s="156" t="str">
        <f t="shared" si="31"/>
        <v>Janeiro</v>
      </c>
      <c r="H512" s="193" t="str">
        <f t="shared" si="30"/>
        <v>Despesas</v>
      </c>
      <c r="I512" s="67">
        <f t="shared" ca="1" si="33"/>
        <v>0</v>
      </c>
    </row>
    <row r="513" spans="5:9" x14ac:dyDescent="0.25">
      <c r="E513" s="196">
        <f t="shared" si="32"/>
        <v>5101.2000000000007</v>
      </c>
      <c r="G513" s="156" t="str">
        <f t="shared" si="31"/>
        <v>Janeiro</v>
      </c>
      <c r="H513" s="193" t="str">
        <f t="shared" si="30"/>
        <v>Despesas</v>
      </c>
      <c r="I513" s="67">
        <f t="shared" ca="1" si="33"/>
        <v>0</v>
      </c>
    </row>
    <row r="514" spans="5:9" x14ac:dyDescent="0.25">
      <c r="E514" s="196">
        <f t="shared" si="32"/>
        <v>5101.2000000000007</v>
      </c>
      <c r="G514" s="156" t="str">
        <f t="shared" si="31"/>
        <v>Janeiro</v>
      </c>
      <c r="H514" s="193" t="str">
        <f t="shared" si="30"/>
        <v>Despesas</v>
      </c>
      <c r="I514" s="67">
        <f t="shared" ca="1" si="33"/>
        <v>0</v>
      </c>
    </row>
    <row r="515" spans="5:9" x14ac:dyDescent="0.25">
      <c r="E515" s="196">
        <f t="shared" si="32"/>
        <v>5101.2000000000007</v>
      </c>
      <c r="G515" s="156" t="str">
        <f t="shared" si="31"/>
        <v>Janeiro</v>
      </c>
      <c r="H515" s="193" t="str">
        <f t="shared" ref="H515:H578" si="34">IF(B515&gt;0,"Receitas","Despesas")</f>
        <v>Despesas</v>
      </c>
      <c r="I515" s="67">
        <f t="shared" ca="1" si="33"/>
        <v>0</v>
      </c>
    </row>
    <row r="516" spans="5:9" x14ac:dyDescent="0.25">
      <c r="E516" s="196">
        <f t="shared" si="32"/>
        <v>5101.2000000000007</v>
      </c>
      <c r="G516" s="156" t="str">
        <f t="shared" si="31"/>
        <v>Janeiro</v>
      </c>
      <c r="H516" s="193" t="str">
        <f t="shared" si="34"/>
        <v>Despesas</v>
      </c>
      <c r="I516" s="67">
        <f t="shared" ca="1" si="33"/>
        <v>0</v>
      </c>
    </row>
    <row r="517" spans="5:9" x14ac:dyDescent="0.25">
      <c r="E517" s="196">
        <f t="shared" si="32"/>
        <v>5101.2000000000007</v>
      </c>
      <c r="G517" s="156" t="str">
        <f t="shared" si="31"/>
        <v>Janeiro</v>
      </c>
      <c r="H517" s="193" t="str">
        <f t="shared" si="34"/>
        <v>Despesas</v>
      </c>
      <c r="I517" s="67">
        <f t="shared" ca="1" si="33"/>
        <v>0</v>
      </c>
    </row>
    <row r="518" spans="5:9" x14ac:dyDescent="0.25">
      <c r="E518" s="196">
        <f t="shared" si="32"/>
        <v>5101.2000000000007</v>
      </c>
      <c r="G518" s="156" t="str">
        <f t="shared" si="31"/>
        <v>Janeiro</v>
      </c>
      <c r="H518" s="193" t="str">
        <f t="shared" si="34"/>
        <v>Despesas</v>
      </c>
      <c r="I518" s="67">
        <f t="shared" ca="1" si="33"/>
        <v>0</v>
      </c>
    </row>
    <row r="519" spans="5:9" x14ac:dyDescent="0.25">
      <c r="E519" s="196">
        <f t="shared" si="32"/>
        <v>5101.2000000000007</v>
      </c>
      <c r="G519" s="156" t="str">
        <f t="shared" si="31"/>
        <v>Janeiro</v>
      </c>
      <c r="H519" s="193" t="str">
        <f t="shared" si="34"/>
        <v>Despesas</v>
      </c>
      <c r="I519" s="67">
        <f t="shared" ca="1" si="33"/>
        <v>0</v>
      </c>
    </row>
    <row r="520" spans="5:9" x14ac:dyDescent="0.25">
      <c r="E520" s="196">
        <f t="shared" si="32"/>
        <v>5101.2000000000007</v>
      </c>
      <c r="G520" s="156" t="str">
        <f t="shared" si="31"/>
        <v>Janeiro</v>
      </c>
      <c r="H520" s="193" t="str">
        <f t="shared" si="34"/>
        <v>Despesas</v>
      </c>
      <c r="I520" s="67">
        <f t="shared" ca="1" si="33"/>
        <v>0</v>
      </c>
    </row>
    <row r="521" spans="5:9" x14ac:dyDescent="0.25">
      <c r="E521" s="196">
        <f t="shared" si="32"/>
        <v>5101.2000000000007</v>
      </c>
      <c r="G521" s="156" t="str">
        <f t="shared" si="31"/>
        <v>Janeiro</v>
      </c>
      <c r="H521" s="193" t="str">
        <f t="shared" si="34"/>
        <v>Despesas</v>
      </c>
      <c r="I521" s="67">
        <f t="shared" ca="1" si="33"/>
        <v>0</v>
      </c>
    </row>
    <row r="522" spans="5:9" x14ac:dyDescent="0.25">
      <c r="E522" s="196">
        <f t="shared" si="32"/>
        <v>5101.2000000000007</v>
      </c>
      <c r="G522" s="156" t="str">
        <f t="shared" si="31"/>
        <v>Janeiro</v>
      </c>
      <c r="H522" s="193" t="str">
        <f t="shared" si="34"/>
        <v>Despesas</v>
      </c>
      <c r="I522" s="67">
        <f t="shared" ca="1" si="33"/>
        <v>0</v>
      </c>
    </row>
    <row r="523" spans="5:9" x14ac:dyDescent="0.25">
      <c r="E523" s="196">
        <f t="shared" si="32"/>
        <v>5101.2000000000007</v>
      </c>
      <c r="G523" s="156" t="str">
        <f t="shared" si="31"/>
        <v>Janeiro</v>
      </c>
      <c r="H523" s="193" t="str">
        <f t="shared" si="34"/>
        <v>Despesas</v>
      </c>
      <c r="I523" s="67">
        <f t="shared" ca="1" si="33"/>
        <v>0</v>
      </c>
    </row>
    <row r="524" spans="5:9" x14ac:dyDescent="0.25">
      <c r="E524" s="196">
        <f t="shared" si="32"/>
        <v>5101.2000000000007</v>
      </c>
      <c r="G524" s="156" t="str">
        <f t="shared" si="31"/>
        <v>Janeiro</v>
      </c>
      <c r="H524" s="193" t="str">
        <f t="shared" si="34"/>
        <v>Despesas</v>
      </c>
      <c r="I524" s="67">
        <f t="shared" ca="1" si="33"/>
        <v>0</v>
      </c>
    </row>
    <row r="525" spans="5:9" x14ac:dyDescent="0.25">
      <c r="E525" s="196">
        <f t="shared" si="32"/>
        <v>5101.2000000000007</v>
      </c>
      <c r="G525" s="156" t="str">
        <f t="shared" si="31"/>
        <v>Janeiro</v>
      </c>
      <c r="H525" s="193" t="str">
        <f t="shared" si="34"/>
        <v>Despesas</v>
      </c>
      <c r="I525" s="67">
        <f t="shared" ca="1" si="33"/>
        <v>0</v>
      </c>
    </row>
    <row r="526" spans="5:9" x14ac:dyDescent="0.25">
      <c r="E526" s="196">
        <f t="shared" si="32"/>
        <v>5101.2000000000007</v>
      </c>
      <c r="G526" s="156" t="str">
        <f t="shared" ref="G526:G589" si="35">IF(ISNA(VLOOKUP(MONTH(A526),$O$3:$P$14,2)),"",VLOOKUP(MONTH(A526),$O$3:$P$14,2))</f>
        <v>Janeiro</v>
      </c>
      <c r="H526" s="193" t="str">
        <f t="shared" si="34"/>
        <v>Despesas</v>
      </c>
      <c r="I526" s="67">
        <f t="shared" ca="1" si="33"/>
        <v>0</v>
      </c>
    </row>
    <row r="527" spans="5:9" x14ac:dyDescent="0.25">
      <c r="E527" s="196">
        <f t="shared" ref="E527:E590" si="36">E526+B527</f>
        <v>5101.2000000000007</v>
      </c>
      <c r="G527" s="156" t="str">
        <f t="shared" si="35"/>
        <v>Janeiro</v>
      </c>
      <c r="H527" s="193" t="str">
        <f t="shared" si="34"/>
        <v>Despesas</v>
      </c>
      <c r="I527" s="67">
        <f t="shared" ca="1" si="33"/>
        <v>0</v>
      </c>
    </row>
    <row r="528" spans="5:9" x14ac:dyDescent="0.25">
      <c r="E528" s="196">
        <f t="shared" si="36"/>
        <v>5101.2000000000007</v>
      </c>
      <c r="G528" s="156" t="str">
        <f t="shared" si="35"/>
        <v>Janeiro</v>
      </c>
      <c r="H528" s="193" t="str">
        <f t="shared" si="34"/>
        <v>Despesas</v>
      </c>
      <c r="I528" s="67">
        <f t="shared" ca="1" si="33"/>
        <v>0</v>
      </c>
    </row>
    <row r="529" spans="5:9" x14ac:dyDescent="0.25">
      <c r="E529" s="196">
        <f t="shared" si="36"/>
        <v>5101.2000000000007</v>
      </c>
      <c r="G529" s="156" t="str">
        <f t="shared" si="35"/>
        <v>Janeiro</v>
      </c>
      <c r="H529" s="193" t="str">
        <f t="shared" si="34"/>
        <v>Despesas</v>
      </c>
      <c r="I529" s="67">
        <f t="shared" ca="1" si="33"/>
        <v>0</v>
      </c>
    </row>
    <row r="530" spans="5:9" x14ac:dyDescent="0.25">
      <c r="E530" s="196">
        <f t="shared" si="36"/>
        <v>5101.2000000000007</v>
      </c>
      <c r="G530" s="156" t="str">
        <f t="shared" si="35"/>
        <v>Janeiro</v>
      </c>
      <c r="H530" s="193" t="str">
        <f t="shared" si="34"/>
        <v>Despesas</v>
      </c>
      <c r="I530" s="67">
        <f t="shared" ca="1" si="33"/>
        <v>0</v>
      </c>
    </row>
    <row r="531" spans="5:9" x14ac:dyDescent="0.25">
      <c r="E531" s="196">
        <f t="shared" si="36"/>
        <v>5101.2000000000007</v>
      </c>
      <c r="G531" s="156" t="str">
        <f t="shared" si="35"/>
        <v>Janeiro</v>
      </c>
      <c r="H531" s="193" t="str">
        <f t="shared" si="34"/>
        <v>Despesas</v>
      </c>
      <c r="I531" s="67">
        <f t="shared" ca="1" si="33"/>
        <v>0</v>
      </c>
    </row>
    <row r="532" spans="5:9" x14ac:dyDescent="0.25">
      <c r="E532" s="196">
        <f t="shared" si="36"/>
        <v>5101.2000000000007</v>
      </c>
      <c r="G532" s="156" t="str">
        <f t="shared" si="35"/>
        <v>Janeiro</v>
      </c>
      <c r="H532" s="193" t="str">
        <f t="shared" si="34"/>
        <v>Despesas</v>
      </c>
      <c r="I532" s="67">
        <f t="shared" ca="1" si="33"/>
        <v>0</v>
      </c>
    </row>
    <row r="533" spans="5:9" x14ac:dyDescent="0.25">
      <c r="E533" s="196">
        <f t="shared" si="36"/>
        <v>5101.2000000000007</v>
      </c>
      <c r="G533" s="156" t="str">
        <f t="shared" si="35"/>
        <v>Janeiro</v>
      </c>
      <c r="H533" s="193" t="str">
        <f t="shared" si="34"/>
        <v>Despesas</v>
      </c>
      <c r="I533" s="67">
        <f t="shared" ca="1" si="33"/>
        <v>0</v>
      </c>
    </row>
    <row r="534" spans="5:9" x14ac:dyDescent="0.25">
      <c r="E534" s="196">
        <f t="shared" si="36"/>
        <v>5101.2000000000007</v>
      </c>
      <c r="G534" s="156" t="str">
        <f t="shared" si="35"/>
        <v>Janeiro</v>
      </c>
      <c r="H534" s="193" t="str">
        <f t="shared" si="34"/>
        <v>Despesas</v>
      </c>
      <c r="I534" s="67">
        <f t="shared" ref="I534:I597" ca="1" si="37">IF(A534=TODAY(),IF(A535=TODAY(),0,E534),0)</f>
        <v>0</v>
      </c>
    </row>
    <row r="535" spans="5:9" x14ac:dyDescent="0.25">
      <c r="E535" s="196">
        <f t="shared" si="36"/>
        <v>5101.2000000000007</v>
      </c>
      <c r="G535" s="156" t="str">
        <f t="shared" si="35"/>
        <v>Janeiro</v>
      </c>
      <c r="H535" s="193" t="str">
        <f t="shared" si="34"/>
        <v>Despesas</v>
      </c>
      <c r="I535" s="67">
        <f t="shared" ca="1" si="37"/>
        <v>0</v>
      </c>
    </row>
    <row r="536" spans="5:9" x14ac:dyDescent="0.25">
      <c r="E536" s="196">
        <f t="shared" si="36"/>
        <v>5101.2000000000007</v>
      </c>
      <c r="G536" s="156" t="str">
        <f t="shared" si="35"/>
        <v>Janeiro</v>
      </c>
      <c r="H536" s="193" t="str">
        <f t="shared" si="34"/>
        <v>Despesas</v>
      </c>
      <c r="I536" s="67">
        <f t="shared" ca="1" si="37"/>
        <v>0</v>
      </c>
    </row>
    <row r="537" spans="5:9" x14ac:dyDescent="0.25">
      <c r="E537" s="196">
        <f t="shared" si="36"/>
        <v>5101.2000000000007</v>
      </c>
      <c r="G537" s="156" t="str">
        <f t="shared" si="35"/>
        <v>Janeiro</v>
      </c>
      <c r="H537" s="193" t="str">
        <f t="shared" si="34"/>
        <v>Despesas</v>
      </c>
      <c r="I537" s="67">
        <f t="shared" ca="1" si="37"/>
        <v>0</v>
      </c>
    </row>
    <row r="538" spans="5:9" x14ac:dyDescent="0.25">
      <c r="E538" s="196">
        <f t="shared" si="36"/>
        <v>5101.2000000000007</v>
      </c>
      <c r="G538" s="156" t="str">
        <f t="shared" si="35"/>
        <v>Janeiro</v>
      </c>
      <c r="H538" s="193" t="str">
        <f t="shared" si="34"/>
        <v>Despesas</v>
      </c>
      <c r="I538" s="67">
        <f t="shared" ca="1" si="37"/>
        <v>0</v>
      </c>
    </row>
    <row r="539" spans="5:9" x14ac:dyDescent="0.25">
      <c r="E539" s="196">
        <f t="shared" si="36"/>
        <v>5101.2000000000007</v>
      </c>
      <c r="G539" s="156" t="str">
        <f t="shared" si="35"/>
        <v>Janeiro</v>
      </c>
      <c r="H539" s="193" t="str">
        <f t="shared" si="34"/>
        <v>Despesas</v>
      </c>
      <c r="I539" s="67">
        <f t="shared" ca="1" si="37"/>
        <v>0</v>
      </c>
    </row>
    <row r="540" spans="5:9" x14ac:dyDescent="0.25">
      <c r="E540" s="196">
        <f t="shared" si="36"/>
        <v>5101.2000000000007</v>
      </c>
      <c r="G540" s="156" t="str">
        <f t="shared" si="35"/>
        <v>Janeiro</v>
      </c>
      <c r="H540" s="193" t="str">
        <f t="shared" si="34"/>
        <v>Despesas</v>
      </c>
      <c r="I540" s="67">
        <f t="shared" ca="1" si="37"/>
        <v>0</v>
      </c>
    </row>
    <row r="541" spans="5:9" x14ac:dyDescent="0.25">
      <c r="E541" s="196">
        <f t="shared" si="36"/>
        <v>5101.2000000000007</v>
      </c>
      <c r="G541" s="156" t="str">
        <f t="shared" si="35"/>
        <v>Janeiro</v>
      </c>
      <c r="H541" s="193" t="str">
        <f t="shared" si="34"/>
        <v>Despesas</v>
      </c>
      <c r="I541" s="67">
        <f t="shared" ca="1" si="37"/>
        <v>0</v>
      </c>
    </row>
    <row r="542" spans="5:9" x14ac:dyDescent="0.25">
      <c r="E542" s="196">
        <f t="shared" si="36"/>
        <v>5101.2000000000007</v>
      </c>
      <c r="G542" s="156" t="str">
        <f t="shared" si="35"/>
        <v>Janeiro</v>
      </c>
      <c r="H542" s="193" t="str">
        <f t="shared" si="34"/>
        <v>Despesas</v>
      </c>
      <c r="I542" s="67">
        <f t="shared" ca="1" si="37"/>
        <v>0</v>
      </c>
    </row>
    <row r="543" spans="5:9" x14ac:dyDescent="0.25">
      <c r="E543" s="196">
        <f t="shared" si="36"/>
        <v>5101.2000000000007</v>
      </c>
      <c r="G543" s="156" t="str">
        <f t="shared" si="35"/>
        <v>Janeiro</v>
      </c>
      <c r="H543" s="193" t="str">
        <f t="shared" si="34"/>
        <v>Despesas</v>
      </c>
      <c r="I543" s="67">
        <f t="shared" ca="1" si="37"/>
        <v>0</v>
      </c>
    </row>
    <row r="544" spans="5:9" x14ac:dyDescent="0.25">
      <c r="E544" s="196">
        <f t="shared" si="36"/>
        <v>5101.2000000000007</v>
      </c>
      <c r="G544" s="156" t="str">
        <f t="shared" si="35"/>
        <v>Janeiro</v>
      </c>
      <c r="H544" s="193" t="str">
        <f t="shared" si="34"/>
        <v>Despesas</v>
      </c>
      <c r="I544" s="67">
        <f t="shared" ca="1" si="37"/>
        <v>0</v>
      </c>
    </row>
    <row r="545" spans="5:9" x14ac:dyDescent="0.25">
      <c r="E545" s="196">
        <f t="shared" si="36"/>
        <v>5101.2000000000007</v>
      </c>
      <c r="G545" s="156" t="str">
        <f t="shared" si="35"/>
        <v>Janeiro</v>
      </c>
      <c r="H545" s="193" t="str">
        <f t="shared" si="34"/>
        <v>Despesas</v>
      </c>
      <c r="I545" s="67">
        <f t="shared" ca="1" si="37"/>
        <v>0</v>
      </c>
    </row>
    <row r="546" spans="5:9" x14ac:dyDescent="0.25">
      <c r="E546" s="196">
        <f t="shared" si="36"/>
        <v>5101.2000000000007</v>
      </c>
      <c r="G546" s="156" t="str">
        <f t="shared" si="35"/>
        <v>Janeiro</v>
      </c>
      <c r="H546" s="193" t="str">
        <f t="shared" si="34"/>
        <v>Despesas</v>
      </c>
      <c r="I546" s="67">
        <f t="shared" ca="1" si="37"/>
        <v>0</v>
      </c>
    </row>
    <row r="547" spans="5:9" x14ac:dyDescent="0.25">
      <c r="E547" s="196">
        <f t="shared" si="36"/>
        <v>5101.2000000000007</v>
      </c>
      <c r="G547" s="156" t="str">
        <f t="shared" si="35"/>
        <v>Janeiro</v>
      </c>
      <c r="H547" s="193" t="str">
        <f t="shared" si="34"/>
        <v>Despesas</v>
      </c>
      <c r="I547" s="67">
        <f t="shared" ca="1" si="37"/>
        <v>0</v>
      </c>
    </row>
    <row r="548" spans="5:9" x14ac:dyDescent="0.25">
      <c r="E548" s="196">
        <f t="shared" si="36"/>
        <v>5101.2000000000007</v>
      </c>
      <c r="G548" s="156" t="str">
        <f t="shared" si="35"/>
        <v>Janeiro</v>
      </c>
      <c r="H548" s="193" t="str">
        <f t="shared" si="34"/>
        <v>Despesas</v>
      </c>
      <c r="I548" s="67">
        <f t="shared" ca="1" si="37"/>
        <v>0</v>
      </c>
    </row>
    <row r="549" spans="5:9" x14ac:dyDescent="0.25">
      <c r="E549" s="196">
        <f t="shared" si="36"/>
        <v>5101.2000000000007</v>
      </c>
      <c r="G549" s="156" t="str">
        <f t="shared" si="35"/>
        <v>Janeiro</v>
      </c>
      <c r="H549" s="193" t="str">
        <f t="shared" si="34"/>
        <v>Despesas</v>
      </c>
      <c r="I549" s="67">
        <f t="shared" ca="1" si="37"/>
        <v>0</v>
      </c>
    </row>
    <row r="550" spans="5:9" x14ac:dyDescent="0.25">
      <c r="E550" s="196">
        <f t="shared" si="36"/>
        <v>5101.2000000000007</v>
      </c>
      <c r="G550" s="156" t="str">
        <f t="shared" si="35"/>
        <v>Janeiro</v>
      </c>
      <c r="H550" s="193" t="str">
        <f t="shared" si="34"/>
        <v>Despesas</v>
      </c>
      <c r="I550" s="67">
        <f t="shared" ca="1" si="37"/>
        <v>0</v>
      </c>
    </row>
    <row r="551" spans="5:9" x14ac:dyDescent="0.25">
      <c r="E551" s="196">
        <f t="shared" si="36"/>
        <v>5101.2000000000007</v>
      </c>
      <c r="G551" s="156" t="str">
        <f t="shared" si="35"/>
        <v>Janeiro</v>
      </c>
      <c r="H551" s="193" t="str">
        <f t="shared" si="34"/>
        <v>Despesas</v>
      </c>
      <c r="I551" s="67">
        <f t="shared" ca="1" si="37"/>
        <v>0</v>
      </c>
    </row>
    <row r="552" spans="5:9" x14ac:dyDescent="0.25">
      <c r="E552" s="196">
        <f t="shared" si="36"/>
        <v>5101.2000000000007</v>
      </c>
      <c r="G552" s="156" t="str">
        <f t="shared" si="35"/>
        <v>Janeiro</v>
      </c>
      <c r="H552" s="193" t="str">
        <f t="shared" si="34"/>
        <v>Despesas</v>
      </c>
      <c r="I552" s="67">
        <f t="shared" ca="1" si="37"/>
        <v>0</v>
      </c>
    </row>
    <row r="553" spans="5:9" x14ac:dyDescent="0.25">
      <c r="E553" s="196">
        <f t="shared" si="36"/>
        <v>5101.2000000000007</v>
      </c>
      <c r="G553" s="156" t="str">
        <f t="shared" si="35"/>
        <v>Janeiro</v>
      </c>
      <c r="H553" s="193" t="str">
        <f t="shared" si="34"/>
        <v>Despesas</v>
      </c>
      <c r="I553" s="67">
        <f t="shared" ca="1" si="37"/>
        <v>0</v>
      </c>
    </row>
    <row r="554" spans="5:9" x14ac:dyDescent="0.25">
      <c r="E554" s="196">
        <f t="shared" si="36"/>
        <v>5101.2000000000007</v>
      </c>
      <c r="G554" s="156" t="str">
        <f t="shared" si="35"/>
        <v>Janeiro</v>
      </c>
      <c r="H554" s="193" t="str">
        <f t="shared" si="34"/>
        <v>Despesas</v>
      </c>
      <c r="I554" s="67">
        <f t="shared" ca="1" si="37"/>
        <v>0</v>
      </c>
    </row>
    <row r="555" spans="5:9" x14ac:dyDescent="0.25">
      <c r="E555" s="196">
        <f t="shared" si="36"/>
        <v>5101.2000000000007</v>
      </c>
      <c r="G555" s="156" t="str">
        <f t="shared" si="35"/>
        <v>Janeiro</v>
      </c>
      <c r="H555" s="193" t="str">
        <f t="shared" si="34"/>
        <v>Despesas</v>
      </c>
      <c r="I555" s="67">
        <f t="shared" ca="1" si="37"/>
        <v>0</v>
      </c>
    </row>
    <row r="556" spans="5:9" x14ac:dyDescent="0.25">
      <c r="E556" s="196">
        <f t="shared" si="36"/>
        <v>5101.2000000000007</v>
      </c>
      <c r="G556" s="156" t="str">
        <f t="shared" si="35"/>
        <v>Janeiro</v>
      </c>
      <c r="H556" s="193" t="str">
        <f t="shared" si="34"/>
        <v>Despesas</v>
      </c>
      <c r="I556" s="67">
        <f t="shared" ca="1" si="37"/>
        <v>0</v>
      </c>
    </row>
    <row r="557" spans="5:9" x14ac:dyDescent="0.25">
      <c r="E557" s="196">
        <f t="shared" si="36"/>
        <v>5101.2000000000007</v>
      </c>
      <c r="G557" s="156" t="str">
        <f t="shared" si="35"/>
        <v>Janeiro</v>
      </c>
      <c r="H557" s="193" t="str">
        <f t="shared" si="34"/>
        <v>Despesas</v>
      </c>
      <c r="I557" s="67">
        <f t="shared" ca="1" si="37"/>
        <v>0</v>
      </c>
    </row>
    <row r="558" spans="5:9" x14ac:dyDescent="0.25">
      <c r="E558" s="196">
        <f t="shared" si="36"/>
        <v>5101.2000000000007</v>
      </c>
      <c r="G558" s="156" t="str">
        <f t="shared" si="35"/>
        <v>Janeiro</v>
      </c>
      <c r="H558" s="193" t="str">
        <f t="shared" si="34"/>
        <v>Despesas</v>
      </c>
      <c r="I558" s="67">
        <f t="shared" ca="1" si="37"/>
        <v>0</v>
      </c>
    </row>
    <row r="559" spans="5:9" x14ac:dyDescent="0.25">
      <c r="E559" s="196">
        <f t="shared" si="36"/>
        <v>5101.2000000000007</v>
      </c>
      <c r="G559" s="156" t="str">
        <f t="shared" si="35"/>
        <v>Janeiro</v>
      </c>
      <c r="H559" s="193" t="str">
        <f t="shared" si="34"/>
        <v>Despesas</v>
      </c>
      <c r="I559" s="67">
        <f t="shared" ca="1" si="37"/>
        <v>0</v>
      </c>
    </row>
    <row r="560" spans="5:9" x14ac:dyDescent="0.25">
      <c r="E560" s="196">
        <f t="shared" si="36"/>
        <v>5101.2000000000007</v>
      </c>
      <c r="G560" s="156" t="str">
        <f t="shared" si="35"/>
        <v>Janeiro</v>
      </c>
      <c r="H560" s="193" t="str">
        <f t="shared" si="34"/>
        <v>Despesas</v>
      </c>
      <c r="I560" s="67">
        <f t="shared" ca="1" si="37"/>
        <v>0</v>
      </c>
    </row>
    <row r="561" spans="5:9" x14ac:dyDescent="0.25">
      <c r="E561" s="196">
        <f t="shared" si="36"/>
        <v>5101.2000000000007</v>
      </c>
      <c r="G561" s="156" t="str">
        <f t="shared" si="35"/>
        <v>Janeiro</v>
      </c>
      <c r="H561" s="193" t="str">
        <f t="shared" si="34"/>
        <v>Despesas</v>
      </c>
      <c r="I561" s="67">
        <f t="shared" ca="1" si="37"/>
        <v>0</v>
      </c>
    </row>
    <row r="562" spans="5:9" x14ac:dyDescent="0.25">
      <c r="E562" s="196">
        <f t="shared" si="36"/>
        <v>5101.2000000000007</v>
      </c>
      <c r="G562" s="156" t="str">
        <f t="shared" si="35"/>
        <v>Janeiro</v>
      </c>
      <c r="H562" s="193" t="str">
        <f t="shared" si="34"/>
        <v>Despesas</v>
      </c>
      <c r="I562" s="67">
        <f t="shared" ca="1" si="37"/>
        <v>0</v>
      </c>
    </row>
    <row r="563" spans="5:9" x14ac:dyDescent="0.25">
      <c r="E563" s="196">
        <f t="shared" si="36"/>
        <v>5101.2000000000007</v>
      </c>
      <c r="G563" s="156" t="str">
        <f t="shared" si="35"/>
        <v>Janeiro</v>
      </c>
      <c r="H563" s="193" t="str">
        <f t="shared" si="34"/>
        <v>Despesas</v>
      </c>
      <c r="I563" s="67">
        <f t="shared" ca="1" si="37"/>
        <v>0</v>
      </c>
    </row>
    <row r="564" spans="5:9" x14ac:dyDescent="0.25">
      <c r="E564" s="196">
        <f t="shared" si="36"/>
        <v>5101.2000000000007</v>
      </c>
      <c r="G564" s="156" t="str">
        <f t="shared" si="35"/>
        <v>Janeiro</v>
      </c>
      <c r="H564" s="193" t="str">
        <f t="shared" si="34"/>
        <v>Despesas</v>
      </c>
      <c r="I564" s="67">
        <f t="shared" ca="1" si="37"/>
        <v>0</v>
      </c>
    </row>
    <row r="565" spans="5:9" x14ac:dyDescent="0.25">
      <c r="E565" s="196">
        <f t="shared" si="36"/>
        <v>5101.2000000000007</v>
      </c>
      <c r="G565" s="156" t="str">
        <f t="shared" si="35"/>
        <v>Janeiro</v>
      </c>
      <c r="H565" s="193" t="str">
        <f t="shared" si="34"/>
        <v>Despesas</v>
      </c>
      <c r="I565" s="67">
        <f t="shared" ca="1" si="37"/>
        <v>0</v>
      </c>
    </row>
    <row r="566" spans="5:9" x14ac:dyDescent="0.25">
      <c r="E566" s="196">
        <f t="shared" si="36"/>
        <v>5101.2000000000007</v>
      </c>
      <c r="G566" s="156" t="str">
        <f t="shared" si="35"/>
        <v>Janeiro</v>
      </c>
      <c r="H566" s="193" t="str">
        <f t="shared" si="34"/>
        <v>Despesas</v>
      </c>
      <c r="I566" s="67">
        <f t="shared" ca="1" si="37"/>
        <v>0</v>
      </c>
    </row>
    <row r="567" spans="5:9" x14ac:dyDescent="0.25">
      <c r="E567" s="196">
        <f t="shared" si="36"/>
        <v>5101.2000000000007</v>
      </c>
      <c r="G567" s="156" t="str">
        <f t="shared" si="35"/>
        <v>Janeiro</v>
      </c>
      <c r="H567" s="193" t="str">
        <f t="shared" si="34"/>
        <v>Despesas</v>
      </c>
      <c r="I567" s="67">
        <f t="shared" ca="1" si="37"/>
        <v>0</v>
      </c>
    </row>
    <row r="568" spans="5:9" x14ac:dyDescent="0.25">
      <c r="E568" s="196">
        <f t="shared" si="36"/>
        <v>5101.2000000000007</v>
      </c>
      <c r="G568" s="156" t="str">
        <f t="shared" si="35"/>
        <v>Janeiro</v>
      </c>
      <c r="H568" s="193" t="str">
        <f t="shared" si="34"/>
        <v>Despesas</v>
      </c>
      <c r="I568" s="67">
        <f t="shared" ca="1" si="37"/>
        <v>0</v>
      </c>
    </row>
    <row r="569" spans="5:9" x14ac:dyDescent="0.25">
      <c r="E569" s="196">
        <f t="shared" si="36"/>
        <v>5101.2000000000007</v>
      </c>
      <c r="G569" s="156" t="str">
        <f t="shared" si="35"/>
        <v>Janeiro</v>
      </c>
      <c r="H569" s="193" t="str">
        <f t="shared" si="34"/>
        <v>Despesas</v>
      </c>
      <c r="I569" s="67">
        <f t="shared" ca="1" si="37"/>
        <v>0</v>
      </c>
    </row>
    <row r="570" spans="5:9" x14ac:dyDescent="0.25">
      <c r="E570" s="196">
        <f t="shared" si="36"/>
        <v>5101.2000000000007</v>
      </c>
      <c r="G570" s="156" t="str">
        <f t="shared" si="35"/>
        <v>Janeiro</v>
      </c>
      <c r="H570" s="193" t="str">
        <f t="shared" si="34"/>
        <v>Despesas</v>
      </c>
      <c r="I570" s="67">
        <f t="shared" ca="1" si="37"/>
        <v>0</v>
      </c>
    </row>
    <row r="571" spans="5:9" x14ac:dyDescent="0.25">
      <c r="E571" s="196">
        <f t="shared" si="36"/>
        <v>5101.2000000000007</v>
      </c>
      <c r="G571" s="156" t="str">
        <f t="shared" si="35"/>
        <v>Janeiro</v>
      </c>
      <c r="H571" s="193" t="str">
        <f t="shared" si="34"/>
        <v>Despesas</v>
      </c>
      <c r="I571" s="67">
        <f t="shared" ca="1" si="37"/>
        <v>0</v>
      </c>
    </row>
    <row r="572" spans="5:9" x14ac:dyDescent="0.25">
      <c r="E572" s="196">
        <f t="shared" si="36"/>
        <v>5101.2000000000007</v>
      </c>
      <c r="G572" s="156" t="str">
        <f t="shared" si="35"/>
        <v>Janeiro</v>
      </c>
      <c r="H572" s="193" t="str">
        <f t="shared" si="34"/>
        <v>Despesas</v>
      </c>
      <c r="I572" s="67">
        <f t="shared" ca="1" si="37"/>
        <v>0</v>
      </c>
    </row>
    <row r="573" spans="5:9" x14ac:dyDescent="0.25">
      <c r="E573" s="196">
        <f t="shared" si="36"/>
        <v>5101.2000000000007</v>
      </c>
      <c r="G573" s="156" t="str">
        <f t="shared" si="35"/>
        <v>Janeiro</v>
      </c>
      <c r="H573" s="193" t="str">
        <f t="shared" si="34"/>
        <v>Despesas</v>
      </c>
      <c r="I573" s="67">
        <f t="shared" ca="1" si="37"/>
        <v>0</v>
      </c>
    </row>
    <row r="574" spans="5:9" x14ac:dyDescent="0.25">
      <c r="E574" s="196">
        <f t="shared" si="36"/>
        <v>5101.2000000000007</v>
      </c>
      <c r="G574" s="156" t="str">
        <f t="shared" si="35"/>
        <v>Janeiro</v>
      </c>
      <c r="H574" s="193" t="str">
        <f t="shared" si="34"/>
        <v>Despesas</v>
      </c>
      <c r="I574" s="67">
        <f t="shared" ca="1" si="37"/>
        <v>0</v>
      </c>
    </row>
    <row r="575" spans="5:9" x14ac:dyDescent="0.25">
      <c r="E575" s="196">
        <f t="shared" si="36"/>
        <v>5101.2000000000007</v>
      </c>
      <c r="G575" s="156" t="str">
        <f t="shared" si="35"/>
        <v>Janeiro</v>
      </c>
      <c r="H575" s="193" t="str">
        <f t="shared" si="34"/>
        <v>Despesas</v>
      </c>
      <c r="I575" s="67">
        <f t="shared" ca="1" si="37"/>
        <v>0</v>
      </c>
    </row>
    <row r="576" spans="5:9" x14ac:dyDescent="0.25">
      <c r="E576" s="196">
        <f t="shared" si="36"/>
        <v>5101.2000000000007</v>
      </c>
      <c r="G576" s="156" t="str">
        <f t="shared" si="35"/>
        <v>Janeiro</v>
      </c>
      <c r="H576" s="193" t="str">
        <f t="shared" si="34"/>
        <v>Despesas</v>
      </c>
      <c r="I576" s="67">
        <f t="shared" ca="1" si="37"/>
        <v>0</v>
      </c>
    </row>
    <row r="577" spans="5:9" x14ac:dyDescent="0.25">
      <c r="E577" s="196">
        <f t="shared" si="36"/>
        <v>5101.2000000000007</v>
      </c>
      <c r="G577" s="156" t="str">
        <f t="shared" si="35"/>
        <v>Janeiro</v>
      </c>
      <c r="H577" s="193" t="str">
        <f t="shared" si="34"/>
        <v>Despesas</v>
      </c>
      <c r="I577" s="67">
        <f t="shared" ca="1" si="37"/>
        <v>0</v>
      </c>
    </row>
    <row r="578" spans="5:9" x14ac:dyDescent="0.25">
      <c r="E578" s="196">
        <f t="shared" si="36"/>
        <v>5101.2000000000007</v>
      </c>
      <c r="G578" s="156" t="str">
        <f t="shared" si="35"/>
        <v>Janeiro</v>
      </c>
      <c r="H578" s="193" t="str">
        <f t="shared" si="34"/>
        <v>Despesas</v>
      </c>
      <c r="I578" s="67">
        <f t="shared" ca="1" si="37"/>
        <v>0</v>
      </c>
    </row>
    <row r="579" spans="5:9" x14ac:dyDescent="0.25">
      <c r="E579" s="196">
        <f t="shared" si="36"/>
        <v>5101.2000000000007</v>
      </c>
      <c r="G579" s="156" t="str">
        <f t="shared" si="35"/>
        <v>Janeiro</v>
      </c>
      <c r="H579" s="193" t="str">
        <f t="shared" ref="H579:H642" si="38">IF(B579&gt;0,"Receitas","Despesas")</f>
        <v>Despesas</v>
      </c>
      <c r="I579" s="67">
        <f t="shared" ca="1" si="37"/>
        <v>0</v>
      </c>
    </row>
    <row r="580" spans="5:9" x14ac:dyDescent="0.25">
      <c r="E580" s="196">
        <f t="shared" si="36"/>
        <v>5101.2000000000007</v>
      </c>
      <c r="G580" s="156" t="str">
        <f t="shared" si="35"/>
        <v>Janeiro</v>
      </c>
      <c r="H580" s="193" t="str">
        <f t="shared" si="38"/>
        <v>Despesas</v>
      </c>
      <c r="I580" s="67">
        <f t="shared" ca="1" si="37"/>
        <v>0</v>
      </c>
    </row>
    <row r="581" spans="5:9" x14ac:dyDescent="0.25">
      <c r="E581" s="196">
        <f t="shared" si="36"/>
        <v>5101.2000000000007</v>
      </c>
      <c r="G581" s="156" t="str">
        <f t="shared" si="35"/>
        <v>Janeiro</v>
      </c>
      <c r="H581" s="193" t="str">
        <f t="shared" si="38"/>
        <v>Despesas</v>
      </c>
      <c r="I581" s="67">
        <f t="shared" ca="1" si="37"/>
        <v>0</v>
      </c>
    </row>
    <row r="582" spans="5:9" x14ac:dyDescent="0.25">
      <c r="E582" s="196">
        <f t="shared" si="36"/>
        <v>5101.2000000000007</v>
      </c>
      <c r="G582" s="156" t="str">
        <f t="shared" si="35"/>
        <v>Janeiro</v>
      </c>
      <c r="H582" s="193" t="str">
        <f t="shared" si="38"/>
        <v>Despesas</v>
      </c>
      <c r="I582" s="67">
        <f t="shared" ca="1" si="37"/>
        <v>0</v>
      </c>
    </row>
    <row r="583" spans="5:9" x14ac:dyDescent="0.25">
      <c r="E583" s="196">
        <f t="shared" si="36"/>
        <v>5101.2000000000007</v>
      </c>
      <c r="G583" s="156" t="str">
        <f t="shared" si="35"/>
        <v>Janeiro</v>
      </c>
      <c r="H583" s="193" t="str">
        <f t="shared" si="38"/>
        <v>Despesas</v>
      </c>
      <c r="I583" s="67">
        <f t="shared" ca="1" si="37"/>
        <v>0</v>
      </c>
    </row>
    <row r="584" spans="5:9" x14ac:dyDescent="0.25">
      <c r="E584" s="196">
        <f t="shared" si="36"/>
        <v>5101.2000000000007</v>
      </c>
      <c r="G584" s="156" t="str">
        <f t="shared" si="35"/>
        <v>Janeiro</v>
      </c>
      <c r="H584" s="193" t="str">
        <f t="shared" si="38"/>
        <v>Despesas</v>
      </c>
      <c r="I584" s="67">
        <f t="shared" ca="1" si="37"/>
        <v>0</v>
      </c>
    </row>
    <row r="585" spans="5:9" x14ac:dyDescent="0.25">
      <c r="E585" s="196">
        <f t="shared" si="36"/>
        <v>5101.2000000000007</v>
      </c>
      <c r="G585" s="156" t="str">
        <f t="shared" si="35"/>
        <v>Janeiro</v>
      </c>
      <c r="H585" s="193" t="str">
        <f t="shared" si="38"/>
        <v>Despesas</v>
      </c>
      <c r="I585" s="67">
        <f t="shared" ca="1" si="37"/>
        <v>0</v>
      </c>
    </row>
    <row r="586" spans="5:9" x14ac:dyDescent="0.25">
      <c r="E586" s="196">
        <f t="shared" si="36"/>
        <v>5101.2000000000007</v>
      </c>
      <c r="G586" s="156" t="str">
        <f t="shared" si="35"/>
        <v>Janeiro</v>
      </c>
      <c r="H586" s="193" t="str">
        <f t="shared" si="38"/>
        <v>Despesas</v>
      </c>
      <c r="I586" s="67">
        <f t="shared" ca="1" si="37"/>
        <v>0</v>
      </c>
    </row>
    <row r="587" spans="5:9" x14ac:dyDescent="0.25">
      <c r="E587" s="196">
        <f t="shared" si="36"/>
        <v>5101.2000000000007</v>
      </c>
      <c r="G587" s="156" t="str">
        <f t="shared" si="35"/>
        <v>Janeiro</v>
      </c>
      <c r="H587" s="193" t="str">
        <f t="shared" si="38"/>
        <v>Despesas</v>
      </c>
      <c r="I587" s="67">
        <f t="shared" ca="1" si="37"/>
        <v>0</v>
      </c>
    </row>
    <row r="588" spans="5:9" x14ac:dyDescent="0.25">
      <c r="E588" s="196">
        <f t="shared" si="36"/>
        <v>5101.2000000000007</v>
      </c>
      <c r="G588" s="156" t="str">
        <f t="shared" si="35"/>
        <v>Janeiro</v>
      </c>
      <c r="H588" s="193" t="str">
        <f t="shared" si="38"/>
        <v>Despesas</v>
      </c>
      <c r="I588" s="67">
        <f t="shared" ca="1" si="37"/>
        <v>0</v>
      </c>
    </row>
    <row r="589" spans="5:9" x14ac:dyDescent="0.25">
      <c r="E589" s="196">
        <f t="shared" si="36"/>
        <v>5101.2000000000007</v>
      </c>
      <c r="G589" s="156" t="str">
        <f t="shared" si="35"/>
        <v>Janeiro</v>
      </c>
      <c r="H589" s="193" t="str">
        <f t="shared" si="38"/>
        <v>Despesas</v>
      </c>
      <c r="I589" s="67">
        <f t="shared" ca="1" si="37"/>
        <v>0</v>
      </c>
    </row>
    <row r="590" spans="5:9" x14ac:dyDescent="0.25">
      <c r="E590" s="196">
        <f t="shared" si="36"/>
        <v>5101.2000000000007</v>
      </c>
      <c r="G590" s="156" t="str">
        <f t="shared" ref="G590:G653" si="39">IF(ISNA(VLOOKUP(MONTH(A590),$O$3:$P$14,2)),"",VLOOKUP(MONTH(A590),$O$3:$P$14,2))</f>
        <v>Janeiro</v>
      </c>
      <c r="H590" s="193" t="str">
        <f t="shared" si="38"/>
        <v>Despesas</v>
      </c>
      <c r="I590" s="67">
        <f t="shared" ca="1" si="37"/>
        <v>0</v>
      </c>
    </row>
    <row r="591" spans="5:9" x14ac:dyDescent="0.25">
      <c r="E591" s="196">
        <f t="shared" ref="E591:E654" si="40">E590+B591</f>
        <v>5101.2000000000007</v>
      </c>
      <c r="G591" s="156" t="str">
        <f t="shared" si="39"/>
        <v>Janeiro</v>
      </c>
      <c r="H591" s="193" t="str">
        <f t="shared" si="38"/>
        <v>Despesas</v>
      </c>
      <c r="I591" s="67">
        <f t="shared" ca="1" si="37"/>
        <v>0</v>
      </c>
    </row>
    <row r="592" spans="5:9" x14ac:dyDescent="0.25">
      <c r="E592" s="196">
        <f t="shared" si="40"/>
        <v>5101.2000000000007</v>
      </c>
      <c r="G592" s="156" t="str">
        <f t="shared" si="39"/>
        <v>Janeiro</v>
      </c>
      <c r="H592" s="193" t="str">
        <f t="shared" si="38"/>
        <v>Despesas</v>
      </c>
      <c r="I592" s="67">
        <f t="shared" ca="1" si="37"/>
        <v>0</v>
      </c>
    </row>
    <row r="593" spans="5:9" x14ac:dyDescent="0.25">
      <c r="E593" s="196">
        <f t="shared" si="40"/>
        <v>5101.2000000000007</v>
      </c>
      <c r="G593" s="156" t="str">
        <f t="shared" si="39"/>
        <v>Janeiro</v>
      </c>
      <c r="H593" s="193" t="str">
        <f t="shared" si="38"/>
        <v>Despesas</v>
      </c>
      <c r="I593" s="67">
        <f t="shared" ca="1" si="37"/>
        <v>0</v>
      </c>
    </row>
    <row r="594" spans="5:9" x14ac:dyDescent="0.25">
      <c r="E594" s="196">
        <f t="shared" si="40"/>
        <v>5101.2000000000007</v>
      </c>
      <c r="G594" s="156" t="str">
        <f t="shared" si="39"/>
        <v>Janeiro</v>
      </c>
      <c r="H594" s="193" t="str">
        <f t="shared" si="38"/>
        <v>Despesas</v>
      </c>
      <c r="I594" s="67">
        <f t="shared" ca="1" si="37"/>
        <v>0</v>
      </c>
    </row>
    <row r="595" spans="5:9" x14ac:dyDescent="0.25">
      <c r="E595" s="196">
        <f t="shared" si="40"/>
        <v>5101.2000000000007</v>
      </c>
      <c r="G595" s="156" t="str">
        <f t="shared" si="39"/>
        <v>Janeiro</v>
      </c>
      <c r="H595" s="193" t="str">
        <f t="shared" si="38"/>
        <v>Despesas</v>
      </c>
      <c r="I595" s="67">
        <f t="shared" ca="1" si="37"/>
        <v>0</v>
      </c>
    </row>
    <row r="596" spans="5:9" x14ac:dyDescent="0.25">
      <c r="E596" s="196">
        <f t="shared" si="40"/>
        <v>5101.2000000000007</v>
      </c>
      <c r="G596" s="156" t="str">
        <f t="shared" si="39"/>
        <v>Janeiro</v>
      </c>
      <c r="H596" s="193" t="str">
        <f t="shared" si="38"/>
        <v>Despesas</v>
      </c>
      <c r="I596" s="67">
        <f t="shared" ca="1" si="37"/>
        <v>0</v>
      </c>
    </row>
    <row r="597" spans="5:9" x14ac:dyDescent="0.25">
      <c r="E597" s="196">
        <f t="shared" si="40"/>
        <v>5101.2000000000007</v>
      </c>
      <c r="G597" s="156" t="str">
        <f t="shared" si="39"/>
        <v>Janeiro</v>
      </c>
      <c r="H597" s="193" t="str">
        <f t="shared" si="38"/>
        <v>Despesas</v>
      </c>
      <c r="I597" s="67">
        <f t="shared" ca="1" si="37"/>
        <v>0</v>
      </c>
    </row>
    <row r="598" spans="5:9" x14ac:dyDescent="0.25">
      <c r="E598" s="196">
        <f t="shared" si="40"/>
        <v>5101.2000000000007</v>
      </c>
      <c r="G598" s="156" t="str">
        <f t="shared" si="39"/>
        <v>Janeiro</v>
      </c>
      <c r="H598" s="193" t="str">
        <f t="shared" si="38"/>
        <v>Despesas</v>
      </c>
      <c r="I598" s="67">
        <f t="shared" ref="I598:I661" ca="1" si="41">IF(A598=TODAY(),IF(A599=TODAY(),0,E598),0)</f>
        <v>0</v>
      </c>
    </row>
    <row r="599" spans="5:9" x14ac:dyDescent="0.25">
      <c r="E599" s="196">
        <f t="shared" si="40"/>
        <v>5101.2000000000007</v>
      </c>
      <c r="G599" s="156" t="str">
        <f t="shared" si="39"/>
        <v>Janeiro</v>
      </c>
      <c r="H599" s="193" t="str">
        <f t="shared" si="38"/>
        <v>Despesas</v>
      </c>
      <c r="I599" s="67">
        <f t="shared" ca="1" si="41"/>
        <v>0</v>
      </c>
    </row>
    <row r="600" spans="5:9" x14ac:dyDescent="0.25">
      <c r="E600" s="196">
        <f t="shared" si="40"/>
        <v>5101.2000000000007</v>
      </c>
      <c r="G600" s="156" t="str">
        <f t="shared" si="39"/>
        <v>Janeiro</v>
      </c>
      <c r="H600" s="193" t="str">
        <f t="shared" si="38"/>
        <v>Despesas</v>
      </c>
      <c r="I600" s="67">
        <f t="shared" ca="1" si="41"/>
        <v>0</v>
      </c>
    </row>
    <row r="601" spans="5:9" x14ac:dyDescent="0.25">
      <c r="E601" s="196">
        <f t="shared" si="40"/>
        <v>5101.2000000000007</v>
      </c>
      <c r="G601" s="156" t="str">
        <f t="shared" si="39"/>
        <v>Janeiro</v>
      </c>
      <c r="H601" s="193" t="str">
        <f t="shared" si="38"/>
        <v>Despesas</v>
      </c>
      <c r="I601" s="67">
        <f t="shared" ca="1" si="41"/>
        <v>0</v>
      </c>
    </row>
    <row r="602" spans="5:9" x14ac:dyDescent="0.25">
      <c r="E602" s="196">
        <f t="shared" si="40"/>
        <v>5101.2000000000007</v>
      </c>
      <c r="G602" s="156" t="str">
        <f t="shared" si="39"/>
        <v>Janeiro</v>
      </c>
      <c r="H602" s="193" t="str">
        <f t="shared" si="38"/>
        <v>Despesas</v>
      </c>
      <c r="I602" s="67">
        <f t="shared" ca="1" si="41"/>
        <v>0</v>
      </c>
    </row>
    <row r="603" spans="5:9" x14ac:dyDescent="0.25">
      <c r="E603" s="196">
        <f t="shared" si="40"/>
        <v>5101.2000000000007</v>
      </c>
      <c r="G603" s="156" t="str">
        <f t="shared" si="39"/>
        <v>Janeiro</v>
      </c>
      <c r="H603" s="193" t="str">
        <f t="shared" si="38"/>
        <v>Despesas</v>
      </c>
      <c r="I603" s="67">
        <f t="shared" ca="1" si="41"/>
        <v>0</v>
      </c>
    </row>
    <row r="604" spans="5:9" x14ac:dyDescent="0.25">
      <c r="E604" s="196">
        <f t="shared" si="40"/>
        <v>5101.2000000000007</v>
      </c>
      <c r="G604" s="156" t="str">
        <f t="shared" si="39"/>
        <v>Janeiro</v>
      </c>
      <c r="H604" s="193" t="str">
        <f t="shared" si="38"/>
        <v>Despesas</v>
      </c>
      <c r="I604" s="67">
        <f t="shared" ca="1" si="41"/>
        <v>0</v>
      </c>
    </row>
    <row r="605" spans="5:9" x14ac:dyDescent="0.25">
      <c r="E605" s="196">
        <f t="shared" si="40"/>
        <v>5101.2000000000007</v>
      </c>
      <c r="G605" s="156" t="str">
        <f t="shared" si="39"/>
        <v>Janeiro</v>
      </c>
      <c r="H605" s="193" t="str">
        <f t="shared" si="38"/>
        <v>Despesas</v>
      </c>
      <c r="I605" s="67">
        <f t="shared" ca="1" si="41"/>
        <v>0</v>
      </c>
    </row>
    <row r="606" spans="5:9" x14ac:dyDescent="0.25">
      <c r="E606" s="196">
        <f t="shared" si="40"/>
        <v>5101.2000000000007</v>
      </c>
      <c r="G606" s="156" t="str">
        <f t="shared" si="39"/>
        <v>Janeiro</v>
      </c>
      <c r="H606" s="193" t="str">
        <f t="shared" si="38"/>
        <v>Despesas</v>
      </c>
      <c r="I606" s="67">
        <f t="shared" ca="1" si="41"/>
        <v>0</v>
      </c>
    </row>
    <row r="607" spans="5:9" x14ac:dyDescent="0.25">
      <c r="E607" s="196">
        <f t="shared" si="40"/>
        <v>5101.2000000000007</v>
      </c>
      <c r="G607" s="156" t="str">
        <f t="shared" si="39"/>
        <v>Janeiro</v>
      </c>
      <c r="H607" s="193" t="str">
        <f t="shared" si="38"/>
        <v>Despesas</v>
      </c>
      <c r="I607" s="67">
        <f t="shared" ca="1" si="41"/>
        <v>0</v>
      </c>
    </row>
    <row r="608" spans="5:9" x14ac:dyDescent="0.25">
      <c r="E608" s="196">
        <f t="shared" si="40"/>
        <v>5101.2000000000007</v>
      </c>
      <c r="G608" s="156" t="str">
        <f t="shared" si="39"/>
        <v>Janeiro</v>
      </c>
      <c r="H608" s="193" t="str">
        <f t="shared" si="38"/>
        <v>Despesas</v>
      </c>
      <c r="I608" s="67">
        <f t="shared" ca="1" si="41"/>
        <v>0</v>
      </c>
    </row>
    <row r="609" spans="5:9" x14ac:dyDescent="0.25">
      <c r="E609" s="196">
        <f t="shared" si="40"/>
        <v>5101.2000000000007</v>
      </c>
      <c r="G609" s="156" t="str">
        <f t="shared" si="39"/>
        <v>Janeiro</v>
      </c>
      <c r="H609" s="193" t="str">
        <f t="shared" si="38"/>
        <v>Despesas</v>
      </c>
      <c r="I609" s="67">
        <f t="shared" ca="1" si="41"/>
        <v>0</v>
      </c>
    </row>
    <row r="610" spans="5:9" x14ac:dyDescent="0.25">
      <c r="E610" s="196">
        <f t="shared" si="40"/>
        <v>5101.2000000000007</v>
      </c>
      <c r="G610" s="156" t="str">
        <f t="shared" si="39"/>
        <v>Janeiro</v>
      </c>
      <c r="H610" s="193" t="str">
        <f t="shared" si="38"/>
        <v>Despesas</v>
      </c>
      <c r="I610" s="67">
        <f t="shared" ca="1" si="41"/>
        <v>0</v>
      </c>
    </row>
    <row r="611" spans="5:9" x14ac:dyDescent="0.25">
      <c r="E611" s="196">
        <f t="shared" si="40"/>
        <v>5101.2000000000007</v>
      </c>
      <c r="G611" s="156" t="str">
        <f t="shared" si="39"/>
        <v>Janeiro</v>
      </c>
      <c r="H611" s="193" t="str">
        <f t="shared" si="38"/>
        <v>Despesas</v>
      </c>
      <c r="I611" s="67">
        <f t="shared" ca="1" si="41"/>
        <v>0</v>
      </c>
    </row>
    <row r="612" spans="5:9" x14ac:dyDescent="0.25">
      <c r="E612" s="196">
        <f t="shared" si="40"/>
        <v>5101.2000000000007</v>
      </c>
      <c r="G612" s="156" t="str">
        <f t="shared" si="39"/>
        <v>Janeiro</v>
      </c>
      <c r="H612" s="193" t="str">
        <f t="shared" si="38"/>
        <v>Despesas</v>
      </c>
      <c r="I612" s="67">
        <f t="shared" ca="1" si="41"/>
        <v>0</v>
      </c>
    </row>
    <row r="613" spans="5:9" x14ac:dyDescent="0.25">
      <c r="E613" s="196">
        <f t="shared" si="40"/>
        <v>5101.2000000000007</v>
      </c>
      <c r="G613" s="156" t="str">
        <f t="shared" si="39"/>
        <v>Janeiro</v>
      </c>
      <c r="H613" s="193" t="str">
        <f t="shared" si="38"/>
        <v>Despesas</v>
      </c>
      <c r="I613" s="67">
        <f t="shared" ca="1" si="41"/>
        <v>0</v>
      </c>
    </row>
    <row r="614" spans="5:9" x14ac:dyDescent="0.25">
      <c r="E614" s="196">
        <f t="shared" si="40"/>
        <v>5101.2000000000007</v>
      </c>
      <c r="G614" s="156" t="str">
        <f t="shared" si="39"/>
        <v>Janeiro</v>
      </c>
      <c r="H614" s="193" t="str">
        <f t="shared" si="38"/>
        <v>Despesas</v>
      </c>
      <c r="I614" s="67">
        <f t="shared" ca="1" si="41"/>
        <v>0</v>
      </c>
    </row>
    <row r="615" spans="5:9" x14ac:dyDescent="0.25">
      <c r="E615" s="196">
        <f t="shared" si="40"/>
        <v>5101.2000000000007</v>
      </c>
      <c r="G615" s="156" t="str">
        <f t="shared" si="39"/>
        <v>Janeiro</v>
      </c>
      <c r="H615" s="193" t="str">
        <f t="shared" si="38"/>
        <v>Despesas</v>
      </c>
      <c r="I615" s="67">
        <f t="shared" ca="1" si="41"/>
        <v>0</v>
      </c>
    </row>
    <row r="616" spans="5:9" x14ac:dyDescent="0.25">
      <c r="E616" s="196">
        <f t="shared" si="40"/>
        <v>5101.2000000000007</v>
      </c>
      <c r="G616" s="156" t="str">
        <f t="shared" si="39"/>
        <v>Janeiro</v>
      </c>
      <c r="H616" s="193" t="str">
        <f t="shared" si="38"/>
        <v>Despesas</v>
      </c>
      <c r="I616" s="67">
        <f t="shared" ca="1" si="41"/>
        <v>0</v>
      </c>
    </row>
    <row r="617" spans="5:9" x14ac:dyDescent="0.25">
      <c r="E617" s="196">
        <f t="shared" si="40"/>
        <v>5101.2000000000007</v>
      </c>
      <c r="G617" s="156" t="str">
        <f t="shared" si="39"/>
        <v>Janeiro</v>
      </c>
      <c r="H617" s="193" t="str">
        <f t="shared" si="38"/>
        <v>Despesas</v>
      </c>
      <c r="I617" s="67">
        <f t="shared" ca="1" si="41"/>
        <v>0</v>
      </c>
    </row>
    <row r="618" spans="5:9" x14ac:dyDescent="0.25">
      <c r="E618" s="196">
        <f t="shared" si="40"/>
        <v>5101.2000000000007</v>
      </c>
      <c r="G618" s="156" t="str">
        <f t="shared" si="39"/>
        <v>Janeiro</v>
      </c>
      <c r="H618" s="193" t="str">
        <f t="shared" si="38"/>
        <v>Despesas</v>
      </c>
      <c r="I618" s="67">
        <f t="shared" ca="1" si="41"/>
        <v>0</v>
      </c>
    </row>
    <row r="619" spans="5:9" x14ac:dyDescent="0.25">
      <c r="E619" s="196">
        <f t="shared" si="40"/>
        <v>5101.2000000000007</v>
      </c>
      <c r="G619" s="156" t="str">
        <f t="shared" si="39"/>
        <v>Janeiro</v>
      </c>
      <c r="H619" s="193" t="str">
        <f t="shared" si="38"/>
        <v>Despesas</v>
      </c>
      <c r="I619" s="67">
        <f t="shared" ca="1" si="41"/>
        <v>0</v>
      </c>
    </row>
    <row r="620" spans="5:9" x14ac:dyDescent="0.25">
      <c r="E620" s="196">
        <f t="shared" si="40"/>
        <v>5101.2000000000007</v>
      </c>
      <c r="G620" s="156" t="str">
        <f t="shared" si="39"/>
        <v>Janeiro</v>
      </c>
      <c r="H620" s="193" t="str">
        <f t="shared" si="38"/>
        <v>Despesas</v>
      </c>
      <c r="I620" s="67">
        <f t="shared" ca="1" si="41"/>
        <v>0</v>
      </c>
    </row>
    <row r="621" spans="5:9" x14ac:dyDescent="0.25">
      <c r="E621" s="196">
        <f t="shared" si="40"/>
        <v>5101.2000000000007</v>
      </c>
      <c r="G621" s="156" t="str">
        <f t="shared" si="39"/>
        <v>Janeiro</v>
      </c>
      <c r="H621" s="193" t="str">
        <f t="shared" si="38"/>
        <v>Despesas</v>
      </c>
      <c r="I621" s="67">
        <f t="shared" ca="1" si="41"/>
        <v>0</v>
      </c>
    </row>
    <row r="622" spans="5:9" x14ac:dyDescent="0.25">
      <c r="E622" s="196">
        <f t="shared" si="40"/>
        <v>5101.2000000000007</v>
      </c>
      <c r="G622" s="156" t="str">
        <f t="shared" si="39"/>
        <v>Janeiro</v>
      </c>
      <c r="H622" s="193" t="str">
        <f t="shared" si="38"/>
        <v>Despesas</v>
      </c>
      <c r="I622" s="67">
        <f t="shared" ca="1" si="41"/>
        <v>0</v>
      </c>
    </row>
    <row r="623" spans="5:9" x14ac:dyDescent="0.25">
      <c r="E623" s="196">
        <f t="shared" si="40"/>
        <v>5101.2000000000007</v>
      </c>
      <c r="G623" s="156" t="str">
        <f t="shared" si="39"/>
        <v>Janeiro</v>
      </c>
      <c r="H623" s="193" t="str">
        <f t="shared" si="38"/>
        <v>Despesas</v>
      </c>
      <c r="I623" s="67">
        <f t="shared" ca="1" si="41"/>
        <v>0</v>
      </c>
    </row>
    <row r="624" spans="5:9" x14ac:dyDescent="0.25">
      <c r="E624" s="196">
        <f t="shared" si="40"/>
        <v>5101.2000000000007</v>
      </c>
      <c r="G624" s="156" t="str">
        <f t="shared" si="39"/>
        <v>Janeiro</v>
      </c>
      <c r="H624" s="193" t="str">
        <f t="shared" si="38"/>
        <v>Despesas</v>
      </c>
      <c r="I624" s="67">
        <f t="shared" ca="1" si="41"/>
        <v>0</v>
      </c>
    </row>
    <row r="625" spans="5:9" x14ac:dyDescent="0.25">
      <c r="E625" s="196">
        <f t="shared" si="40"/>
        <v>5101.2000000000007</v>
      </c>
      <c r="G625" s="156" t="str">
        <f t="shared" si="39"/>
        <v>Janeiro</v>
      </c>
      <c r="H625" s="193" t="str">
        <f t="shared" si="38"/>
        <v>Despesas</v>
      </c>
      <c r="I625" s="67">
        <f t="shared" ca="1" si="41"/>
        <v>0</v>
      </c>
    </row>
    <row r="626" spans="5:9" x14ac:dyDescent="0.25">
      <c r="E626" s="196">
        <f t="shared" si="40"/>
        <v>5101.2000000000007</v>
      </c>
      <c r="G626" s="156" t="str">
        <f t="shared" si="39"/>
        <v>Janeiro</v>
      </c>
      <c r="H626" s="193" t="str">
        <f t="shared" si="38"/>
        <v>Despesas</v>
      </c>
      <c r="I626" s="67">
        <f t="shared" ca="1" si="41"/>
        <v>0</v>
      </c>
    </row>
    <row r="627" spans="5:9" x14ac:dyDescent="0.25">
      <c r="E627" s="196">
        <f t="shared" si="40"/>
        <v>5101.2000000000007</v>
      </c>
      <c r="G627" s="156" t="str">
        <f t="shared" si="39"/>
        <v>Janeiro</v>
      </c>
      <c r="H627" s="193" t="str">
        <f t="shared" si="38"/>
        <v>Despesas</v>
      </c>
      <c r="I627" s="67">
        <f t="shared" ca="1" si="41"/>
        <v>0</v>
      </c>
    </row>
    <row r="628" spans="5:9" x14ac:dyDescent="0.25">
      <c r="E628" s="196">
        <f t="shared" si="40"/>
        <v>5101.2000000000007</v>
      </c>
      <c r="G628" s="156" t="str">
        <f t="shared" si="39"/>
        <v>Janeiro</v>
      </c>
      <c r="H628" s="193" t="str">
        <f t="shared" si="38"/>
        <v>Despesas</v>
      </c>
      <c r="I628" s="67">
        <f t="shared" ca="1" si="41"/>
        <v>0</v>
      </c>
    </row>
    <row r="629" spans="5:9" x14ac:dyDescent="0.25">
      <c r="E629" s="196">
        <f t="shared" si="40"/>
        <v>5101.2000000000007</v>
      </c>
      <c r="G629" s="156" t="str">
        <f t="shared" si="39"/>
        <v>Janeiro</v>
      </c>
      <c r="H629" s="193" t="str">
        <f t="shared" si="38"/>
        <v>Despesas</v>
      </c>
      <c r="I629" s="67">
        <f t="shared" ca="1" si="41"/>
        <v>0</v>
      </c>
    </row>
    <row r="630" spans="5:9" x14ac:dyDescent="0.25">
      <c r="E630" s="196">
        <f t="shared" si="40"/>
        <v>5101.2000000000007</v>
      </c>
      <c r="G630" s="156" t="str">
        <f t="shared" si="39"/>
        <v>Janeiro</v>
      </c>
      <c r="H630" s="193" t="str">
        <f t="shared" si="38"/>
        <v>Despesas</v>
      </c>
      <c r="I630" s="67">
        <f t="shared" ca="1" si="41"/>
        <v>0</v>
      </c>
    </row>
    <row r="631" spans="5:9" x14ac:dyDescent="0.25">
      <c r="E631" s="196">
        <f t="shared" si="40"/>
        <v>5101.2000000000007</v>
      </c>
      <c r="G631" s="156" t="str">
        <f t="shared" si="39"/>
        <v>Janeiro</v>
      </c>
      <c r="H631" s="193" t="str">
        <f t="shared" si="38"/>
        <v>Despesas</v>
      </c>
      <c r="I631" s="67">
        <f t="shared" ca="1" si="41"/>
        <v>0</v>
      </c>
    </row>
    <row r="632" spans="5:9" x14ac:dyDescent="0.25">
      <c r="E632" s="196">
        <f t="shared" si="40"/>
        <v>5101.2000000000007</v>
      </c>
      <c r="G632" s="156" t="str">
        <f t="shared" si="39"/>
        <v>Janeiro</v>
      </c>
      <c r="H632" s="193" t="str">
        <f t="shared" si="38"/>
        <v>Despesas</v>
      </c>
      <c r="I632" s="67">
        <f t="shared" ca="1" si="41"/>
        <v>0</v>
      </c>
    </row>
    <row r="633" spans="5:9" x14ac:dyDescent="0.25">
      <c r="E633" s="196">
        <f t="shared" si="40"/>
        <v>5101.2000000000007</v>
      </c>
      <c r="G633" s="156" t="str">
        <f t="shared" si="39"/>
        <v>Janeiro</v>
      </c>
      <c r="H633" s="193" t="str">
        <f t="shared" si="38"/>
        <v>Despesas</v>
      </c>
      <c r="I633" s="67">
        <f t="shared" ca="1" si="41"/>
        <v>0</v>
      </c>
    </row>
    <row r="634" spans="5:9" x14ac:dyDescent="0.25">
      <c r="E634" s="196">
        <f t="shared" si="40"/>
        <v>5101.2000000000007</v>
      </c>
      <c r="G634" s="156" t="str">
        <f t="shared" si="39"/>
        <v>Janeiro</v>
      </c>
      <c r="H634" s="193" t="str">
        <f t="shared" si="38"/>
        <v>Despesas</v>
      </c>
      <c r="I634" s="67">
        <f t="shared" ca="1" si="41"/>
        <v>0</v>
      </c>
    </row>
    <row r="635" spans="5:9" x14ac:dyDescent="0.25">
      <c r="E635" s="196">
        <f t="shared" si="40"/>
        <v>5101.2000000000007</v>
      </c>
      <c r="G635" s="156" t="str">
        <f t="shared" si="39"/>
        <v>Janeiro</v>
      </c>
      <c r="H635" s="193" t="str">
        <f t="shared" si="38"/>
        <v>Despesas</v>
      </c>
      <c r="I635" s="67">
        <f t="shared" ca="1" si="41"/>
        <v>0</v>
      </c>
    </row>
    <row r="636" spans="5:9" x14ac:dyDescent="0.25">
      <c r="E636" s="196">
        <f t="shared" si="40"/>
        <v>5101.2000000000007</v>
      </c>
      <c r="G636" s="156" t="str">
        <f t="shared" si="39"/>
        <v>Janeiro</v>
      </c>
      <c r="H636" s="193" t="str">
        <f t="shared" si="38"/>
        <v>Despesas</v>
      </c>
      <c r="I636" s="67">
        <f t="shared" ca="1" si="41"/>
        <v>0</v>
      </c>
    </row>
    <row r="637" spans="5:9" x14ac:dyDescent="0.25">
      <c r="E637" s="196">
        <f t="shared" si="40"/>
        <v>5101.2000000000007</v>
      </c>
      <c r="G637" s="156" t="str">
        <f t="shared" si="39"/>
        <v>Janeiro</v>
      </c>
      <c r="H637" s="193" t="str">
        <f t="shared" si="38"/>
        <v>Despesas</v>
      </c>
      <c r="I637" s="67">
        <f t="shared" ca="1" si="41"/>
        <v>0</v>
      </c>
    </row>
    <row r="638" spans="5:9" x14ac:dyDescent="0.25">
      <c r="E638" s="196">
        <f t="shared" si="40"/>
        <v>5101.2000000000007</v>
      </c>
      <c r="G638" s="156" t="str">
        <f t="shared" si="39"/>
        <v>Janeiro</v>
      </c>
      <c r="H638" s="193" t="str">
        <f t="shared" si="38"/>
        <v>Despesas</v>
      </c>
      <c r="I638" s="67">
        <f t="shared" ca="1" si="41"/>
        <v>0</v>
      </c>
    </row>
    <row r="639" spans="5:9" x14ac:dyDescent="0.25">
      <c r="E639" s="196">
        <f t="shared" si="40"/>
        <v>5101.2000000000007</v>
      </c>
      <c r="G639" s="156" t="str">
        <f t="shared" si="39"/>
        <v>Janeiro</v>
      </c>
      <c r="H639" s="193" t="str">
        <f t="shared" si="38"/>
        <v>Despesas</v>
      </c>
      <c r="I639" s="67">
        <f t="shared" ca="1" si="41"/>
        <v>0</v>
      </c>
    </row>
    <row r="640" spans="5:9" x14ac:dyDescent="0.25">
      <c r="E640" s="196">
        <f t="shared" si="40"/>
        <v>5101.2000000000007</v>
      </c>
      <c r="G640" s="156" t="str">
        <f t="shared" si="39"/>
        <v>Janeiro</v>
      </c>
      <c r="H640" s="193" t="str">
        <f t="shared" si="38"/>
        <v>Despesas</v>
      </c>
      <c r="I640" s="67">
        <f t="shared" ca="1" si="41"/>
        <v>0</v>
      </c>
    </row>
    <row r="641" spans="5:9" x14ac:dyDescent="0.25">
      <c r="E641" s="196">
        <f t="shared" si="40"/>
        <v>5101.2000000000007</v>
      </c>
      <c r="G641" s="156" t="str">
        <f t="shared" si="39"/>
        <v>Janeiro</v>
      </c>
      <c r="H641" s="193" t="str">
        <f t="shared" si="38"/>
        <v>Despesas</v>
      </c>
      <c r="I641" s="67">
        <f t="shared" ca="1" si="41"/>
        <v>0</v>
      </c>
    </row>
    <row r="642" spans="5:9" x14ac:dyDescent="0.25">
      <c r="E642" s="196">
        <f t="shared" si="40"/>
        <v>5101.2000000000007</v>
      </c>
      <c r="G642" s="156" t="str">
        <f t="shared" si="39"/>
        <v>Janeiro</v>
      </c>
      <c r="H642" s="193" t="str">
        <f t="shared" si="38"/>
        <v>Despesas</v>
      </c>
      <c r="I642" s="67">
        <f t="shared" ca="1" si="41"/>
        <v>0</v>
      </c>
    </row>
    <row r="643" spans="5:9" x14ac:dyDescent="0.25">
      <c r="E643" s="196">
        <f t="shared" si="40"/>
        <v>5101.2000000000007</v>
      </c>
      <c r="G643" s="156" t="str">
        <f t="shared" si="39"/>
        <v>Janeiro</v>
      </c>
      <c r="H643" s="193" t="str">
        <f t="shared" ref="H643:H706" si="42">IF(B643&gt;0,"Receitas","Despesas")</f>
        <v>Despesas</v>
      </c>
      <c r="I643" s="67">
        <f t="shared" ca="1" si="41"/>
        <v>0</v>
      </c>
    </row>
    <row r="644" spans="5:9" x14ac:dyDescent="0.25">
      <c r="E644" s="196">
        <f t="shared" si="40"/>
        <v>5101.2000000000007</v>
      </c>
      <c r="G644" s="156" t="str">
        <f t="shared" si="39"/>
        <v>Janeiro</v>
      </c>
      <c r="H644" s="193" t="str">
        <f t="shared" si="42"/>
        <v>Despesas</v>
      </c>
      <c r="I644" s="67">
        <f t="shared" ca="1" si="41"/>
        <v>0</v>
      </c>
    </row>
    <row r="645" spans="5:9" x14ac:dyDescent="0.25">
      <c r="E645" s="196">
        <f t="shared" si="40"/>
        <v>5101.2000000000007</v>
      </c>
      <c r="G645" s="156" t="str">
        <f t="shared" si="39"/>
        <v>Janeiro</v>
      </c>
      <c r="H645" s="193" t="str">
        <f t="shared" si="42"/>
        <v>Despesas</v>
      </c>
      <c r="I645" s="67">
        <f t="shared" ca="1" si="41"/>
        <v>0</v>
      </c>
    </row>
    <row r="646" spans="5:9" x14ac:dyDescent="0.25">
      <c r="E646" s="196">
        <f t="shared" si="40"/>
        <v>5101.2000000000007</v>
      </c>
      <c r="G646" s="156" t="str">
        <f t="shared" si="39"/>
        <v>Janeiro</v>
      </c>
      <c r="H646" s="193" t="str">
        <f t="shared" si="42"/>
        <v>Despesas</v>
      </c>
      <c r="I646" s="67">
        <f t="shared" ca="1" si="41"/>
        <v>0</v>
      </c>
    </row>
    <row r="647" spans="5:9" x14ac:dyDescent="0.25">
      <c r="E647" s="196">
        <f t="shared" si="40"/>
        <v>5101.2000000000007</v>
      </c>
      <c r="G647" s="156" t="str">
        <f t="shared" si="39"/>
        <v>Janeiro</v>
      </c>
      <c r="H647" s="193" t="str">
        <f t="shared" si="42"/>
        <v>Despesas</v>
      </c>
      <c r="I647" s="67">
        <f t="shared" ca="1" si="41"/>
        <v>0</v>
      </c>
    </row>
    <row r="648" spans="5:9" x14ac:dyDescent="0.25">
      <c r="E648" s="196">
        <f t="shared" si="40"/>
        <v>5101.2000000000007</v>
      </c>
      <c r="G648" s="156" t="str">
        <f t="shared" si="39"/>
        <v>Janeiro</v>
      </c>
      <c r="H648" s="193" t="str">
        <f t="shared" si="42"/>
        <v>Despesas</v>
      </c>
      <c r="I648" s="67">
        <f t="shared" ca="1" si="41"/>
        <v>0</v>
      </c>
    </row>
    <row r="649" spans="5:9" x14ac:dyDescent="0.25">
      <c r="E649" s="196">
        <f t="shared" si="40"/>
        <v>5101.2000000000007</v>
      </c>
      <c r="G649" s="156" t="str">
        <f t="shared" si="39"/>
        <v>Janeiro</v>
      </c>
      <c r="H649" s="193" t="str">
        <f t="shared" si="42"/>
        <v>Despesas</v>
      </c>
      <c r="I649" s="67">
        <f t="shared" ca="1" si="41"/>
        <v>0</v>
      </c>
    </row>
    <row r="650" spans="5:9" x14ac:dyDescent="0.25">
      <c r="E650" s="196">
        <f t="shared" si="40"/>
        <v>5101.2000000000007</v>
      </c>
      <c r="G650" s="156" t="str">
        <f t="shared" si="39"/>
        <v>Janeiro</v>
      </c>
      <c r="H650" s="193" t="str">
        <f t="shared" si="42"/>
        <v>Despesas</v>
      </c>
      <c r="I650" s="67">
        <f t="shared" ca="1" si="41"/>
        <v>0</v>
      </c>
    </row>
    <row r="651" spans="5:9" x14ac:dyDescent="0.25">
      <c r="E651" s="196">
        <f t="shared" si="40"/>
        <v>5101.2000000000007</v>
      </c>
      <c r="G651" s="156" t="str">
        <f t="shared" si="39"/>
        <v>Janeiro</v>
      </c>
      <c r="H651" s="193" t="str">
        <f t="shared" si="42"/>
        <v>Despesas</v>
      </c>
      <c r="I651" s="67">
        <f t="shared" ca="1" si="41"/>
        <v>0</v>
      </c>
    </row>
    <row r="652" spans="5:9" x14ac:dyDescent="0.25">
      <c r="E652" s="196">
        <f t="shared" si="40"/>
        <v>5101.2000000000007</v>
      </c>
      <c r="G652" s="156" t="str">
        <f t="shared" si="39"/>
        <v>Janeiro</v>
      </c>
      <c r="H652" s="193" t="str">
        <f t="shared" si="42"/>
        <v>Despesas</v>
      </c>
      <c r="I652" s="67">
        <f t="shared" ca="1" si="41"/>
        <v>0</v>
      </c>
    </row>
    <row r="653" spans="5:9" x14ac:dyDescent="0.25">
      <c r="E653" s="196">
        <f t="shared" si="40"/>
        <v>5101.2000000000007</v>
      </c>
      <c r="G653" s="156" t="str">
        <f t="shared" si="39"/>
        <v>Janeiro</v>
      </c>
      <c r="H653" s="193" t="str">
        <f t="shared" si="42"/>
        <v>Despesas</v>
      </c>
      <c r="I653" s="67">
        <f t="shared" ca="1" si="41"/>
        <v>0</v>
      </c>
    </row>
    <row r="654" spans="5:9" x14ac:dyDescent="0.25">
      <c r="E654" s="196">
        <f t="shared" si="40"/>
        <v>5101.2000000000007</v>
      </c>
      <c r="G654" s="156" t="str">
        <f t="shared" ref="G654:G717" si="43">IF(ISNA(VLOOKUP(MONTH(A654),$O$3:$P$14,2)),"",VLOOKUP(MONTH(A654),$O$3:$P$14,2))</f>
        <v>Janeiro</v>
      </c>
      <c r="H654" s="193" t="str">
        <f t="shared" si="42"/>
        <v>Despesas</v>
      </c>
      <c r="I654" s="67">
        <f t="shared" ca="1" si="41"/>
        <v>0</v>
      </c>
    </row>
    <row r="655" spans="5:9" x14ac:dyDescent="0.25">
      <c r="E655" s="196">
        <f t="shared" ref="E655:E718" si="44">E654+B655</f>
        <v>5101.2000000000007</v>
      </c>
      <c r="G655" s="156" t="str">
        <f t="shared" si="43"/>
        <v>Janeiro</v>
      </c>
      <c r="H655" s="193" t="str">
        <f t="shared" si="42"/>
        <v>Despesas</v>
      </c>
      <c r="I655" s="67">
        <f t="shared" ca="1" si="41"/>
        <v>0</v>
      </c>
    </row>
    <row r="656" spans="5:9" x14ac:dyDescent="0.25">
      <c r="E656" s="196">
        <f t="shared" si="44"/>
        <v>5101.2000000000007</v>
      </c>
      <c r="G656" s="156" t="str">
        <f t="shared" si="43"/>
        <v>Janeiro</v>
      </c>
      <c r="H656" s="193" t="str">
        <f t="shared" si="42"/>
        <v>Despesas</v>
      </c>
      <c r="I656" s="67">
        <f t="shared" ca="1" si="41"/>
        <v>0</v>
      </c>
    </row>
    <row r="657" spans="5:9" x14ac:dyDescent="0.25">
      <c r="E657" s="196">
        <f t="shared" si="44"/>
        <v>5101.2000000000007</v>
      </c>
      <c r="G657" s="156" t="str">
        <f t="shared" si="43"/>
        <v>Janeiro</v>
      </c>
      <c r="H657" s="193" t="str">
        <f t="shared" si="42"/>
        <v>Despesas</v>
      </c>
      <c r="I657" s="67">
        <f t="shared" ca="1" si="41"/>
        <v>0</v>
      </c>
    </row>
    <row r="658" spans="5:9" x14ac:dyDescent="0.25">
      <c r="E658" s="196">
        <f t="shared" si="44"/>
        <v>5101.2000000000007</v>
      </c>
      <c r="G658" s="156" t="str">
        <f t="shared" si="43"/>
        <v>Janeiro</v>
      </c>
      <c r="H658" s="193" t="str">
        <f t="shared" si="42"/>
        <v>Despesas</v>
      </c>
      <c r="I658" s="67">
        <f t="shared" ca="1" si="41"/>
        <v>0</v>
      </c>
    </row>
    <row r="659" spans="5:9" x14ac:dyDescent="0.25">
      <c r="E659" s="196">
        <f t="shared" si="44"/>
        <v>5101.2000000000007</v>
      </c>
      <c r="G659" s="156" t="str">
        <f t="shared" si="43"/>
        <v>Janeiro</v>
      </c>
      <c r="H659" s="193" t="str">
        <f t="shared" si="42"/>
        <v>Despesas</v>
      </c>
      <c r="I659" s="67">
        <f t="shared" ca="1" si="41"/>
        <v>0</v>
      </c>
    </row>
    <row r="660" spans="5:9" x14ac:dyDescent="0.25">
      <c r="E660" s="196">
        <f t="shared" si="44"/>
        <v>5101.2000000000007</v>
      </c>
      <c r="G660" s="156" t="str">
        <f t="shared" si="43"/>
        <v>Janeiro</v>
      </c>
      <c r="H660" s="193" t="str">
        <f t="shared" si="42"/>
        <v>Despesas</v>
      </c>
      <c r="I660" s="67">
        <f t="shared" ca="1" si="41"/>
        <v>0</v>
      </c>
    </row>
    <row r="661" spans="5:9" x14ac:dyDescent="0.25">
      <c r="E661" s="196">
        <f t="shared" si="44"/>
        <v>5101.2000000000007</v>
      </c>
      <c r="G661" s="156" t="str">
        <f t="shared" si="43"/>
        <v>Janeiro</v>
      </c>
      <c r="H661" s="193" t="str">
        <f t="shared" si="42"/>
        <v>Despesas</v>
      </c>
      <c r="I661" s="67">
        <f t="shared" ca="1" si="41"/>
        <v>0</v>
      </c>
    </row>
    <row r="662" spans="5:9" x14ac:dyDescent="0.25">
      <c r="E662" s="196">
        <f t="shared" si="44"/>
        <v>5101.2000000000007</v>
      </c>
      <c r="G662" s="156" t="str">
        <f t="shared" si="43"/>
        <v>Janeiro</v>
      </c>
      <c r="H662" s="193" t="str">
        <f t="shared" si="42"/>
        <v>Despesas</v>
      </c>
      <c r="I662" s="67">
        <f t="shared" ref="I662:I725" ca="1" si="45">IF(A662=TODAY(),IF(A663=TODAY(),0,E662),0)</f>
        <v>0</v>
      </c>
    </row>
    <row r="663" spans="5:9" x14ac:dyDescent="0.25">
      <c r="E663" s="196">
        <f t="shared" si="44"/>
        <v>5101.2000000000007</v>
      </c>
      <c r="G663" s="156" t="str">
        <f t="shared" si="43"/>
        <v>Janeiro</v>
      </c>
      <c r="H663" s="193" t="str">
        <f t="shared" si="42"/>
        <v>Despesas</v>
      </c>
      <c r="I663" s="67">
        <f t="shared" ca="1" si="45"/>
        <v>0</v>
      </c>
    </row>
    <row r="664" spans="5:9" x14ac:dyDescent="0.25">
      <c r="E664" s="196">
        <f t="shared" si="44"/>
        <v>5101.2000000000007</v>
      </c>
      <c r="G664" s="156" t="str">
        <f t="shared" si="43"/>
        <v>Janeiro</v>
      </c>
      <c r="H664" s="193" t="str">
        <f t="shared" si="42"/>
        <v>Despesas</v>
      </c>
      <c r="I664" s="67">
        <f t="shared" ca="1" si="45"/>
        <v>0</v>
      </c>
    </row>
    <row r="665" spans="5:9" x14ac:dyDescent="0.25">
      <c r="E665" s="196">
        <f t="shared" si="44"/>
        <v>5101.2000000000007</v>
      </c>
      <c r="G665" s="156" t="str">
        <f t="shared" si="43"/>
        <v>Janeiro</v>
      </c>
      <c r="H665" s="193" t="str">
        <f t="shared" si="42"/>
        <v>Despesas</v>
      </c>
      <c r="I665" s="67">
        <f t="shared" ca="1" si="45"/>
        <v>0</v>
      </c>
    </row>
    <row r="666" spans="5:9" x14ac:dyDescent="0.25">
      <c r="E666" s="196">
        <f t="shared" si="44"/>
        <v>5101.2000000000007</v>
      </c>
      <c r="G666" s="156" t="str">
        <f t="shared" si="43"/>
        <v>Janeiro</v>
      </c>
      <c r="H666" s="193" t="str">
        <f t="shared" si="42"/>
        <v>Despesas</v>
      </c>
      <c r="I666" s="67">
        <f t="shared" ca="1" si="45"/>
        <v>0</v>
      </c>
    </row>
    <row r="667" spans="5:9" x14ac:dyDescent="0.25">
      <c r="E667" s="196">
        <f t="shared" si="44"/>
        <v>5101.2000000000007</v>
      </c>
      <c r="G667" s="156" t="str">
        <f t="shared" si="43"/>
        <v>Janeiro</v>
      </c>
      <c r="H667" s="193" t="str">
        <f t="shared" si="42"/>
        <v>Despesas</v>
      </c>
      <c r="I667" s="67">
        <f t="shared" ca="1" si="45"/>
        <v>0</v>
      </c>
    </row>
    <row r="668" spans="5:9" x14ac:dyDescent="0.25">
      <c r="E668" s="196">
        <f t="shared" si="44"/>
        <v>5101.2000000000007</v>
      </c>
      <c r="G668" s="156" t="str">
        <f t="shared" si="43"/>
        <v>Janeiro</v>
      </c>
      <c r="H668" s="193" t="str">
        <f t="shared" si="42"/>
        <v>Despesas</v>
      </c>
      <c r="I668" s="67">
        <f t="shared" ca="1" si="45"/>
        <v>0</v>
      </c>
    </row>
    <row r="669" spans="5:9" x14ac:dyDescent="0.25">
      <c r="E669" s="196">
        <f t="shared" si="44"/>
        <v>5101.2000000000007</v>
      </c>
      <c r="G669" s="156" t="str">
        <f t="shared" si="43"/>
        <v>Janeiro</v>
      </c>
      <c r="H669" s="193" t="str">
        <f t="shared" si="42"/>
        <v>Despesas</v>
      </c>
      <c r="I669" s="67">
        <f t="shared" ca="1" si="45"/>
        <v>0</v>
      </c>
    </row>
    <row r="670" spans="5:9" x14ac:dyDescent="0.25">
      <c r="E670" s="196">
        <f t="shared" si="44"/>
        <v>5101.2000000000007</v>
      </c>
      <c r="G670" s="156" t="str">
        <f t="shared" si="43"/>
        <v>Janeiro</v>
      </c>
      <c r="H670" s="193" t="str">
        <f t="shared" si="42"/>
        <v>Despesas</v>
      </c>
      <c r="I670" s="67">
        <f t="shared" ca="1" si="45"/>
        <v>0</v>
      </c>
    </row>
    <row r="671" spans="5:9" x14ac:dyDescent="0.25">
      <c r="E671" s="196">
        <f t="shared" si="44"/>
        <v>5101.2000000000007</v>
      </c>
      <c r="G671" s="156" t="str">
        <f t="shared" si="43"/>
        <v>Janeiro</v>
      </c>
      <c r="H671" s="193" t="str">
        <f t="shared" si="42"/>
        <v>Despesas</v>
      </c>
      <c r="I671" s="67">
        <f t="shared" ca="1" si="45"/>
        <v>0</v>
      </c>
    </row>
    <row r="672" spans="5:9" x14ac:dyDescent="0.25">
      <c r="E672" s="196">
        <f t="shared" si="44"/>
        <v>5101.2000000000007</v>
      </c>
      <c r="G672" s="156" t="str">
        <f t="shared" si="43"/>
        <v>Janeiro</v>
      </c>
      <c r="H672" s="193" t="str">
        <f t="shared" si="42"/>
        <v>Despesas</v>
      </c>
      <c r="I672" s="67">
        <f t="shared" ca="1" si="45"/>
        <v>0</v>
      </c>
    </row>
    <row r="673" spans="5:9" x14ac:dyDescent="0.25">
      <c r="E673" s="196">
        <f t="shared" si="44"/>
        <v>5101.2000000000007</v>
      </c>
      <c r="G673" s="156" t="str">
        <f t="shared" si="43"/>
        <v>Janeiro</v>
      </c>
      <c r="H673" s="193" t="str">
        <f t="shared" si="42"/>
        <v>Despesas</v>
      </c>
      <c r="I673" s="67">
        <f t="shared" ca="1" si="45"/>
        <v>0</v>
      </c>
    </row>
    <row r="674" spans="5:9" x14ac:dyDescent="0.25">
      <c r="E674" s="196">
        <f t="shared" si="44"/>
        <v>5101.2000000000007</v>
      </c>
      <c r="G674" s="156" t="str">
        <f t="shared" si="43"/>
        <v>Janeiro</v>
      </c>
      <c r="H674" s="193" t="str">
        <f t="shared" si="42"/>
        <v>Despesas</v>
      </c>
      <c r="I674" s="67">
        <f t="shared" ca="1" si="45"/>
        <v>0</v>
      </c>
    </row>
    <row r="675" spans="5:9" x14ac:dyDescent="0.25">
      <c r="E675" s="196">
        <f t="shared" si="44"/>
        <v>5101.2000000000007</v>
      </c>
      <c r="G675" s="156" t="str">
        <f t="shared" si="43"/>
        <v>Janeiro</v>
      </c>
      <c r="H675" s="193" t="str">
        <f t="shared" si="42"/>
        <v>Despesas</v>
      </c>
      <c r="I675" s="67">
        <f t="shared" ca="1" si="45"/>
        <v>0</v>
      </c>
    </row>
    <row r="676" spans="5:9" x14ac:dyDescent="0.25">
      <c r="E676" s="196">
        <f t="shared" si="44"/>
        <v>5101.2000000000007</v>
      </c>
      <c r="G676" s="156" t="str">
        <f t="shared" si="43"/>
        <v>Janeiro</v>
      </c>
      <c r="H676" s="193" t="str">
        <f t="shared" si="42"/>
        <v>Despesas</v>
      </c>
      <c r="I676" s="67">
        <f t="shared" ca="1" si="45"/>
        <v>0</v>
      </c>
    </row>
    <row r="677" spans="5:9" x14ac:dyDescent="0.25">
      <c r="E677" s="196">
        <f t="shared" si="44"/>
        <v>5101.2000000000007</v>
      </c>
      <c r="G677" s="156" t="str">
        <f t="shared" si="43"/>
        <v>Janeiro</v>
      </c>
      <c r="H677" s="193" t="str">
        <f t="shared" si="42"/>
        <v>Despesas</v>
      </c>
      <c r="I677" s="67">
        <f t="shared" ca="1" si="45"/>
        <v>0</v>
      </c>
    </row>
    <row r="678" spans="5:9" x14ac:dyDescent="0.25">
      <c r="E678" s="196">
        <f t="shared" si="44"/>
        <v>5101.2000000000007</v>
      </c>
      <c r="G678" s="156" t="str">
        <f t="shared" si="43"/>
        <v>Janeiro</v>
      </c>
      <c r="H678" s="193" t="str">
        <f t="shared" si="42"/>
        <v>Despesas</v>
      </c>
      <c r="I678" s="67">
        <f t="shared" ca="1" si="45"/>
        <v>0</v>
      </c>
    </row>
    <row r="679" spans="5:9" x14ac:dyDescent="0.25">
      <c r="E679" s="196">
        <f t="shared" si="44"/>
        <v>5101.2000000000007</v>
      </c>
      <c r="G679" s="156" t="str">
        <f t="shared" si="43"/>
        <v>Janeiro</v>
      </c>
      <c r="H679" s="193" t="str">
        <f t="shared" si="42"/>
        <v>Despesas</v>
      </c>
      <c r="I679" s="67">
        <f t="shared" ca="1" si="45"/>
        <v>0</v>
      </c>
    </row>
    <row r="680" spans="5:9" x14ac:dyDescent="0.25">
      <c r="E680" s="196">
        <f t="shared" si="44"/>
        <v>5101.2000000000007</v>
      </c>
      <c r="G680" s="156" t="str">
        <f t="shared" si="43"/>
        <v>Janeiro</v>
      </c>
      <c r="H680" s="193" t="str">
        <f t="shared" si="42"/>
        <v>Despesas</v>
      </c>
      <c r="I680" s="67">
        <f t="shared" ca="1" si="45"/>
        <v>0</v>
      </c>
    </row>
    <row r="681" spans="5:9" x14ac:dyDescent="0.25">
      <c r="E681" s="196">
        <f t="shared" si="44"/>
        <v>5101.2000000000007</v>
      </c>
      <c r="G681" s="156" t="str">
        <f t="shared" si="43"/>
        <v>Janeiro</v>
      </c>
      <c r="H681" s="193" t="str">
        <f t="shared" si="42"/>
        <v>Despesas</v>
      </c>
      <c r="I681" s="67">
        <f t="shared" ca="1" si="45"/>
        <v>0</v>
      </c>
    </row>
    <row r="682" spans="5:9" x14ac:dyDescent="0.25">
      <c r="E682" s="196">
        <f t="shared" si="44"/>
        <v>5101.2000000000007</v>
      </c>
      <c r="G682" s="156" t="str">
        <f t="shared" si="43"/>
        <v>Janeiro</v>
      </c>
      <c r="H682" s="193" t="str">
        <f t="shared" si="42"/>
        <v>Despesas</v>
      </c>
      <c r="I682" s="67">
        <f t="shared" ca="1" si="45"/>
        <v>0</v>
      </c>
    </row>
    <row r="683" spans="5:9" x14ac:dyDescent="0.25">
      <c r="E683" s="196">
        <f t="shared" si="44"/>
        <v>5101.2000000000007</v>
      </c>
      <c r="G683" s="156" t="str">
        <f t="shared" si="43"/>
        <v>Janeiro</v>
      </c>
      <c r="H683" s="193" t="str">
        <f t="shared" si="42"/>
        <v>Despesas</v>
      </c>
      <c r="I683" s="67">
        <f t="shared" ca="1" si="45"/>
        <v>0</v>
      </c>
    </row>
    <row r="684" spans="5:9" x14ac:dyDescent="0.25">
      <c r="E684" s="196">
        <f t="shared" si="44"/>
        <v>5101.2000000000007</v>
      </c>
      <c r="G684" s="156" t="str">
        <f t="shared" si="43"/>
        <v>Janeiro</v>
      </c>
      <c r="H684" s="193" t="str">
        <f t="shared" si="42"/>
        <v>Despesas</v>
      </c>
      <c r="I684" s="67">
        <f t="shared" ca="1" si="45"/>
        <v>0</v>
      </c>
    </row>
    <row r="685" spans="5:9" x14ac:dyDescent="0.25">
      <c r="E685" s="196">
        <f t="shared" si="44"/>
        <v>5101.2000000000007</v>
      </c>
      <c r="G685" s="156" t="str">
        <f t="shared" si="43"/>
        <v>Janeiro</v>
      </c>
      <c r="H685" s="193" t="str">
        <f t="shared" si="42"/>
        <v>Despesas</v>
      </c>
      <c r="I685" s="67">
        <f t="shared" ca="1" si="45"/>
        <v>0</v>
      </c>
    </row>
    <row r="686" spans="5:9" x14ac:dyDescent="0.25">
      <c r="E686" s="196">
        <f t="shared" si="44"/>
        <v>5101.2000000000007</v>
      </c>
      <c r="G686" s="156" t="str">
        <f t="shared" si="43"/>
        <v>Janeiro</v>
      </c>
      <c r="H686" s="193" t="str">
        <f t="shared" si="42"/>
        <v>Despesas</v>
      </c>
      <c r="I686" s="67">
        <f t="shared" ca="1" si="45"/>
        <v>0</v>
      </c>
    </row>
    <row r="687" spans="5:9" x14ac:dyDescent="0.25">
      <c r="E687" s="196">
        <f t="shared" si="44"/>
        <v>5101.2000000000007</v>
      </c>
      <c r="G687" s="156" t="str">
        <f t="shared" si="43"/>
        <v>Janeiro</v>
      </c>
      <c r="H687" s="193" t="str">
        <f t="shared" si="42"/>
        <v>Despesas</v>
      </c>
      <c r="I687" s="67">
        <f t="shared" ca="1" si="45"/>
        <v>0</v>
      </c>
    </row>
    <row r="688" spans="5:9" x14ac:dyDescent="0.25">
      <c r="E688" s="196">
        <f t="shared" si="44"/>
        <v>5101.2000000000007</v>
      </c>
      <c r="G688" s="156" t="str">
        <f t="shared" si="43"/>
        <v>Janeiro</v>
      </c>
      <c r="H688" s="193" t="str">
        <f t="shared" si="42"/>
        <v>Despesas</v>
      </c>
      <c r="I688" s="67">
        <f t="shared" ca="1" si="45"/>
        <v>0</v>
      </c>
    </row>
    <row r="689" spans="5:9" x14ac:dyDescent="0.25">
      <c r="E689" s="196">
        <f t="shared" si="44"/>
        <v>5101.2000000000007</v>
      </c>
      <c r="G689" s="156" t="str">
        <f t="shared" si="43"/>
        <v>Janeiro</v>
      </c>
      <c r="H689" s="193" t="str">
        <f t="shared" si="42"/>
        <v>Despesas</v>
      </c>
      <c r="I689" s="67">
        <f t="shared" ca="1" si="45"/>
        <v>0</v>
      </c>
    </row>
    <row r="690" spans="5:9" x14ac:dyDescent="0.25">
      <c r="E690" s="196">
        <f t="shared" si="44"/>
        <v>5101.2000000000007</v>
      </c>
      <c r="G690" s="156" t="str">
        <f t="shared" si="43"/>
        <v>Janeiro</v>
      </c>
      <c r="H690" s="193" t="str">
        <f t="shared" si="42"/>
        <v>Despesas</v>
      </c>
      <c r="I690" s="67">
        <f t="shared" ca="1" si="45"/>
        <v>0</v>
      </c>
    </row>
    <row r="691" spans="5:9" x14ac:dyDescent="0.25">
      <c r="E691" s="196">
        <f t="shared" si="44"/>
        <v>5101.2000000000007</v>
      </c>
      <c r="G691" s="156" t="str">
        <f t="shared" si="43"/>
        <v>Janeiro</v>
      </c>
      <c r="H691" s="193" t="str">
        <f t="shared" si="42"/>
        <v>Despesas</v>
      </c>
      <c r="I691" s="67">
        <f t="shared" ca="1" si="45"/>
        <v>0</v>
      </c>
    </row>
    <row r="692" spans="5:9" x14ac:dyDescent="0.25">
      <c r="E692" s="196">
        <f t="shared" si="44"/>
        <v>5101.2000000000007</v>
      </c>
      <c r="G692" s="156" t="str">
        <f t="shared" si="43"/>
        <v>Janeiro</v>
      </c>
      <c r="H692" s="193" t="str">
        <f t="shared" si="42"/>
        <v>Despesas</v>
      </c>
      <c r="I692" s="67">
        <f t="shared" ca="1" si="45"/>
        <v>0</v>
      </c>
    </row>
    <row r="693" spans="5:9" x14ac:dyDescent="0.25">
      <c r="E693" s="196">
        <f t="shared" si="44"/>
        <v>5101.2000000000007</v>
      </c>
      <c r="G693" s="156" t="str">
        <f t="shared" si="43"/>
        <v>Janeiro</v>
      </c>
      <c r="H693" s="193" t="str">
        <f t="shared" si="42"/>
        <v>Despesas</v>
      </c>
      <c r="I693" s="67">
        <f t="shared" ca="1" si="45"/>
        <v>0</v>
      </c>
    </row>
    <row r="694" spans="5:9" x14ac:dyDescent="0.25">
      <c r="E694" s="196">
        <f t="shared" si="44"/>
        <v>5101.2000000000007</v>
      </c>
      <c r="G694" s="156" t="str">
        <f t="shared" si="43"/>
        <v>Janeiro</v>
      </c>
      <c r="H694" s="193" t="str">
        <f t="shared" si="42"/>
        <v>Despesas</v>
      </c>
      <c r="I694" s="67">
        <f t="shared" ca="1" si="45"/>
        <v>0</v>
      </c>
    </row>
    <row r="695" spans="5:9" x14ac:dyDescent="0.25">
      <c r="E695" s="196">
        <f t="shared" si="44"/>
        <v>5101.2000000000007</v>
      </c>
      <c r="G695" s="156" t="str">
        <f t="shared" si="43"/>
        <v>Janeiro</v>
      </c>
      <c r="H695" s="193" t="str">
        <f t="shared" si="42"/>
        <v>Despesas</v>
      </c>
      <c r="I695" s="67">
        <f t="shared" ca="1" si="45"/>
        <v>0</v>
      </c>
    </row>
    <row r="696" spans="5:9" x14ac:dyDescent="0.25">
      <c r="E696" s="196">
        <f t="shared" si="44"/>
        <v>5101.2000000000007</v>
      </c>
      <c r="G696" s="156" t="str">
        <f t="shared" si="43"/>
        <v>Janeiro</v>
      </c>
      <c r="H696" s="193" t="str">
        <f t="shared" si="42"/>
        <v>Despesas</v>
      </c>
      <c r="I696" s="67">
        <f t="shared" ca="1" si="45"/>
        <v>0</v>
      </c>
    </row>
    <row r="697" spans="5:9" x14ac:dyDescent="0.25">
      <c r="E697" s="196">
        <f t="shared" si="44"/>
        <v>5101.2000000000007</v>
      </c>
      <c r="G697" s="156" t="str">
        <f t="shared" si="43"/>
        <v>Janeiro</v>
      </c>
      <c r="H697" s="193" t="str">
        <f t="shared" si="42"/>
        <v>Despesas</v>
      </c>
      <c r="I697" s="67">
        <f t="shared" ca="1" si="45"/>
        <v>0</v>
      </c>
    </row>
    <row r="698" spans="5:9" x14ac:dyDescent="0.25">
      <c r="E698" s="196">
        <f t="shared" si="44"/>
        <v>5101.2000000000007</v>
      </c>
      <c r="G698" s="156" t="str">
        <f t="shared" si="43"/>
        <v>Janeiro</v>
      </c>
      <c r="H698" s="193" t="str">
        <f t="shared" si="42"/>
        <v>Despesas</v>
      </c>
      <c r="I698" s="67">
        <f t="shared" ca="1" si="45"/>
        <v>0</v>
      </c>
    </row>
    <row r="699" spans="5:9" x14ac:dyDescent="0.25">
      <c r="E699" s="196">
        <f t="shared" si="44"/>
        <v>5101.2000000000007</v>
      </c>
      <c r="G699" s="156" t="str">
        <f t="shared" si="43"/>
        <v>Janeiro</v>
      </c>
      <c r="H699" s="193" t="str">
        <f t="shared" si="42"/>
        <v>Despesas</v>
      </c>
      <c r="I699" s="67">
        <f t="shared" ca="1" si="45"/>
        <v>0</v>
      </c>
    </row>
    <row r="700" spans="5:9" x14ac:dyDescent="0.25">
      <c r="E700" s="196">
        <f t="shared" si="44"/>
        <v>5101.2000000000007</v>
      </c>
      <c r="G700" s="156" t="str">
        <f t="shared" si="43"/>
        <v>Janeiro</v>
      </c>
      <c r="H700" s="193" t="str">
        <f t="shared" si="42"/>
        <v>Despesas</v>
      </c>
      <c r="I700" s="67">
        <f t="shared" ca="1" si="45"/>
        <v>0</v>
      </c>
    </row>
    <row r="701" spans="5:9" x14ac:dyDescent="0.25">
      <c r="E701" s="196">
        <f t="shared" si="44"/>
        <v>5101.2000000000007</v>
      </c>
      <c r="G701" s="156" t="str">
        <f t="shared" si="43"/>
        <v>Janeiro</v>
      </c>
      <c r="H701" s="193" t="str">
        <f t="shared" si="42"/>
        <v>Despesas</v>
      </c>
      <c r="I701" s="67">
        <f t="shared" ca="1" si="45"/>
        <v>0</v>
      </c>
    </row>
    <row r="702" spans="5:9" x14ac:dyDescent="0.25">
      <c r="E702" s="196">
        <f t="shared" si="44"/>
        <v>5101.2000000000007</v>
      </c>
      <c r="G702" s="156" t="str">
        <f t="shared" si="43"/>
        <v>Janeiro</v>
      </c>
      <c r="H702" s="193" t="str">
        <f t="shared" si="42"/>
        <v>Despesas</v>
      </c>
      <c r="I702" s="67">
        <f t="shared" ca="1" si="45"/>
        <v>0</v>
      </c>
    </row>
    <row r="703" spans="5:9" x14ac:dyDescent="0.25">
      <c r="E703" s="196">
        <f t="shared" si="44"/>
        <v>5101.2000000000007</v>
      </c>
      <c r="G703" s="156" t="str">
        <f t="shared" si="43"/>
        <v>Janeiro</v>
      </c>
      <c r="H703" s="193" t="str">
        <f t="shared" si="42"/>
        <v>Despesas</v>
      </c>
      <c r="I703" s="67">
        <f t="shared" ca="1" si="45"/>
        <v>0</v>
      </c>
    </row>
    <row r="704" spans="5:9" x14ac:dyDescent="0.25">
      <c r="E704" s="196">
        <f t="shared" si="44"/>
        <v>5101.2000000000007</v>
      </c>
      <c r="G704" s="156" t="str">
        <f t="shared" si="43"/>
        <v>Janeiro</v>
      </c>
      <c r="H704" s="193" t="str">
        <f t="shared" si="42"/>
        <v>Despesas</v>
      </c>
      <c r="I704" s="67">
        <f t="shared" ca="1" si="45"/>
        <v>0</v>
      </c>
    </row>
    <row r="705" spans="5:9" x14ac:dyDescent="0.25">
      <c r="E705" s="196">
        <f t="shared" si="44"/>
        <v>5101.2000000000007</v>
      </c>
      <c r="G705" s="156" t="str">
        <f t="shared" si="43"/>
        <v>Janeiro</v>
      </c>
      <c r="H705" s="193" t="str">
        <f t="shared" si="42"/>
        <v>Despesas</v>
      </c>
      <c r="I705" s="67">
        <f t="shared" ca="1" si="45"/>
        <v>0</v>
      </c>
    </row>
    <row r="706" spans="5:9" x14ac:dyDescent="0.25">
      <c r="E706" s="196">
        <f t="shared" si="44"/>
        <v>5101.2000000000007</v>
      </c>
      <c r="G706" s="156" t="str">
        <f t="shared" si="43"/>
        <v>Janeiro</v>
      </c>
      <c r="H706" s="193" t="str">
        <f t="shared" si="42"/>
        <v>Despesas</v>
      </c>
      <c r="I706" s="67">
        <f t="shared" ca="1" si="45"/>
        <v>0</v>
      </c>
    </row>
    <row r="707" spans="5:9" x14ac:dyDescent="0.25">
      <c r="E707" s="196">
        <f t="shared" si="44"/>
        <v>5101.2000000000007</v>
      </c>
      <c r="G707" s="156" t="str">
        <f t="shared" si="43"/>
        <v>Janeiro</v>
      </c>
      <c r="H707" s="193" t="str">
        <f t="shared" ref="H707:H770" si="46">IF(B707&gt;0,"Receitas","Despesas")</f>
        <v>Despesas</v>
      </c>
      <c r="I707" s="67">
        <f t="shared" ca="1" si="45"/>
        <v>0</v>
      </c>
    </row>
    <row r="708" spans="5:9" x14ac:dyDescent="0.25">
      <c r="E708" s="196">
        <f t="shared" si="44"/>
        <v>5101.2000000000007</v>
      </c>
      <c r="G708" s="156" t="str">
        <f t="shared" si="43"/>
        <v>Janeiro</v>
      </c>
      <c r="H708" s="193" t="str">
        <f t="shared" si="46"/>
        <v>Despesas</v>
      </c>
      <c r="I708" s="67">
        <f t="shared" ca="1" si="45"/>
        <v>0</v>
      </c>
    </row>
    <row r="709" spans="5:9" x14ac:dyDescent="0.25">
      <c r="E709" s="196">
        <f t="shared" si="44"/>
        <v>5101.2000000000007</v>
      </c>
      <c r="G709" s="156" t="str">
        <f t="shared" si="43"/>
        <v>Janeiro</v>
      </c>
      <c r="H709" s="193" t="str">
        <f t="shared" si="46"/>
        <v>Despesas</v>
      </c>
      <c r="I709" s="67">
        <f t="shared" ca="1" si="45"/>
        <v>0</v>
      </c>
    </row>
    <row r="710" spans="5:9" x14ac:dyDescent="0.25">
      <c r="E710" s="196">
        <f t="shared" si="44"/>
        <v>5101.2000000000007</v>
      </c>
      <c r="G710" s="156" t="str">
        <f t="shared" si="43"/>
        <v>Janeiro</v>
      </c>
      <c r="H710" s="193" t="str">
        <f t="shared" si="46"/>
        <v>Despesas</v>
      </c>
      <c r="I710" s="67">
        <f t="shared" ca="1" si="45"/>
        <v>0</v>
      </c>
    </row>
    <row r="711" spans="5:9" x14ac:dyDescent="0.25">
      <c r="E711" s="196">
        <f t="shared" si="44"/>
        <v>5101.2000000000007</v>
      </c>
      <c r="G711" s="156" t="str">
        <f t="shared" si="43"/>
        <v>Janeiro</v>
      </c>
      <c r="H711" s="193" t="str">
        <f t="shared" si="46"/>
        <v>Despesas</v>
      </c>
      <c r="I711" s="67">
        <f t="shared" ca="1" si="45"/>
        <v>0</v>
      </c>
    </row>
    <row r="712" spans="5:9" x14ac:dyDescent="0.25">
      <c r="E712" s="196">
        <f t="shared" si="44"/>
        <v>5101.2000000000007</v>
      </c>
      <c r="G712" s="156" t="str">
        <f t="shared" si="43"/>
        <v>Janeiro</v>
      </c>
      <c r="H712" s="193" t="str">
        <f t="shared" si="46"/>
        <v>Despesas</v>
      </c>
      <c r="I712" s="67">
        <f t="shared" ca="1" si="45"/>
        <v>0</v>
      </c>
    </row>
    <row r="713" spans="5:9" x14ac:dyDescent="0.25">
      <c r="E713" s="196">
        <f t="shared" si="44"/>
        <v>5101.2000000000007</v>
      </c>
      <c r="G713" s="156" t="str">
        <f t="shared" si="43"/>
        <v>Janeiro</v>
      </c>
      <c r="H713" s="193" t="str">
        <f t="shared" si="46"/>
        <v>Despesas</v>
      </c>
      <c r="I713" s="67">
        <f t="shared" ca="1" si="45"/>
        <v>0</v>
      </c>
    </row>
    <row r="714" spans="5:9" x14ac:dyDescent="0.25">
      <c r="E714" s="196">
        <f t="shared" si="44"/>
        <v>5101.2000000000007</v>
      </c>
      <c r="G714" s="156" t="str">
        <f t="shared" si="43"/>
        <v>Janeiro</v>
      </c>
      <c r="H714" s="193" t="str">
        <f t="shared" si="46"/>
        <v>Despesas</v>
      </c>
      <c r="I714" s="67">
        <f t="shared" ca="1" si="45"/>
        <v>0</v>
      </c>
    </row>
    <row r="715" spans="5:9" x14ac:dyDescent="0.25">
      <c r="E715" s="196">
        <f t="shared" si="44"/>
        <v>5101.2000000000007</v>
      </c>
      <c r="G715" s="156" t="str">
        <f t="shared" si="43"/>
        <v>Janeiro</v>
      </c>
      <c r="H715" s="193" t="str">
        <f t="shared" si="46"/>
        <v>Despesas</v>
      </c>
      <c r="I715" s="67">
        <f t="shared" ca="1" si="45"/>
        <v>0</v>
      </c>
    </row>
    <row r="716" spans="5:9" x14ac:dyDescent="0.25">
      <c r="E716" s="196">
        <f t="shared" si="44"/>
        <v>5101.2000000000007</v>
      </c>
      <c r="G716" s="156" t="str">
        <f t="shared" si="43"/>
        <v>Janeiro</v>
      </c>
      <c r="H716" s="193" t="str">
        <f t="shared" si="46"/>
        <v>Despesas</v>
      </c>
      <c r="I716" s="67">
        <f t="shared" ca="1" si="45"/>
        <v>0</v>
      </c>
    </row>
    <row r="717" spans="5:9" x14ac:dyDescent="0.25">
      <c r="E717" s="196">
        <f t="shared" si="44"/>
        <v>5101.2000000000007</v>
      </c>
      <c r="G717" s="156" t="str">
        <f t="shared" si="43"/>
        <v>Janeiro</v>
      </c>
      <c r="H717" s="193" t="str">
        <f t="shared" si="46"/>
        <v>Despesas</v>
      </c>
      <c r="I717" s="67">
        <f t="shared" ca="1" si="45"/>
        <v>0</v>
      </c>
    </row>
    <row r="718" spans="5:9" x14ac:dyDescent="0.25">
      <c r="E718" s="196">
        <f t="shared" si="44"/>
        <v>5101.2000000000007</v>
      </c>
      <c r="G718" s="156" t="str">
        <f t="shared" ref="G718:G781" si="47">IF(ISNA(VLOOKUP(MONTH(A718),$O$3:$P$14,2)),"",VLOOKUP(MONTH(A718),$O$3:$P$14,2))</f>
        <v>Janeiro</v>
      </c>
      <c r="H718" s="193" t="str">
        <f t="shared" si="46"/>
        <v>Despesas</v>
      </c>
      <c r="I718" s="67">
        <f t="shared" ca="1" si="45"/>
        <v>0</v>
      </c>
    </row>
    <row r="719" spans="5:9" x14ac:dyDescent="0.25">
      <c r="E719" s="196">
        <f t="shared" ref="E719:E782" si="48">E718+B719</f>
        <v>5101.2000000000007</v>
      </c>
      <c r="G719" s="156" t="str">
        <f t="shared" si="47"/>
        <v>Janeiro</v>
      </c>
      <c r="H719" s="193" t="str">
        <f t="shared" si="46"/>
        <v>Despesas</v>
      </c>
      <c r="I719" s="67">
        <f t="shared" ca="1" si="45"/>
        <v>0</v>
      </c>
    </row>
    <row r="720" spans="5:9" x14ac:dyDescent="0.25">
      <c r="E720" s="196">
        <f t="shared" si="48"/>
        <v>5101.2000000000007</v>
      </c>
      <c r="G720" s="156" t="str">
        <f t="shared" si="47"/>
        <v>Janeiro</v>
      </c>
      <c r="H720" s="193" t="str">
        <f t="shared" si="46"/>
        <v>Despesas</v>
      </c>
      <c r="I720" s="67">
        <f t="shared" ca="1" si="45"/>
        <v>0</v>
      </c>
    </row>
    <row r="721" spans="5:9" x14ac:dyDescent="0.25">
      <c r="E721" s="196">
        <f t="shared" si="48"/>
        <v>5101.2000000000007</v>
      </c>
      <c r="G721" s="156" t="str">
        <f t="shared" si="47"/>
        <v>Janeiro</v>
      </c>
      <c r="H721" s="193" t="str">
        <f t="shared" si="46"/>
        <v>Despesas</v>
      </c>
      <c r="I721" s="67">
        <f t="shared" ca="1" si="45"/>
        <v>0</v>
      </c>
    </row>
    <row r="722" spans="5:9" x14ac:dyDescent="0.25">
      <c r="E722" s="196">
        <f t="shared" si="48"/>
        <v>5101.2000000000007</v>
      </c>
      <c r="G722" s="156" t="str">
        <f t="shared" si="47"/>
        <v>Janeiro</v>
      </c>
      <c r="H722" s="193" t="str">
        <f t="shared" si="46"/>
        <v>Despesas</v>
      </c>
      <c r="I722" s="67">
        <f t="shared" ca="1" si="45"/>
        <v>0</v>
      </c>
    </row>
    <row r="723" spans="5:9" x14ac:dyDescent="0.25">
      <c r="E723" s="196">
        <f t="shared" si="48"/>
        <v>5101.2000000000007</v>
      </c>
      <c r="G723" s="156" t="str">
        <f t="shared" si="47"/>
        <v>Janeiro</v>
      </c>
      <c r="H723" s="193" t="str">
        <f t="shared" si="46"/>
        <v>Despesas</v>
      </c>
      <c r="I723" s="67">
        <f t="shared" ca="1" si="45"/>
        <v>0</v>
      </c>
    </row>
    <row r="724" spans="5:9" x14ac:dyDescent="0.25">
      <c r="E724" s="196">
        <f t="shared" si="48"/>
        <v>5101.2000000000007</v>
      </c>
      <c r="G724" s="156" t="str">
        <f t="shared" si="47"/>
        <v>Janeiro</v>
      </c>
      <c r="H724" s="193" t="str">
        <f t="shared" si="46"/>
        <v>Despesas</v>
      </c>
      <c r="I724" s="67">
        <f t="shared" ca="1" si="45"/>
        <v>0</v>
      </c>
    </row>
    <row r="725" spans="5:9" x14ac:dyDescent="0.25">
      <c r="E725" s="196">
        <f t="shared" si="48"/>
        <v>5101.2000000000007</v>
      </c>
      <c r="G725" s="156" t="str">
        <f t="shared" si="47"/>
        <v>Janeiro</v>
      </c>
      <c r="H725" s="193" t="str">
        <f t="shared" si="46"/>
        <v>Despesas</v>
      </c>
      <c r="I725" s="67">
        <f t="shared" ca="1" si="45"/>
        <v>0</v>
      </c>
    </row>
    <row r="726" spans="5:9" x14ac:dyDescent="0.25">
      <c r="E726" s="196">
        <f t="shared" si="48"/>
        <v>5101.2000000000007</v>
      </c>
      <c r="G726" s="156" t="str">
        <f t="shared" si="47"/>
        <v>Janeiro</v>
      </c>
      <c r="H726" s="193" t="str">
        <f t="shared" si="46"/>
        <v>Despesas</v>
      </c>
      <c r="I726" s="67">
        <f t="shared" ref="I726:I789" ca="1" si="49">IF(A726=TODAY(),IF(A727=TODAY(),0,E726),0)</f>
        <v>0</v>
      </c>
    </row>
    <row r="727" spans="5:9" x14ac:dyDescent="0.25">
      <c r="E727" s="196">
        <f t="shared" si="48"/>
        <v>5101.2000000000007</v>
      </c>
      <c r="G727" s="156" t="str">
        <f t="shared" si="47"/>
        <v>Janeiro</v>
      </c>
      <c r="H727" s="193" t="str">
        <f t="shared" si="46"/>
        <v>Despesas</v>
      </c>
      <c r="I727" s="67">
        <f t="shared" ca="1" si="49"/>
        <v>0</v>
      </c>
    </row>
    <row r="728" spans="5:9" x14ac:dyDescent="0.25">
      <c r="E728" s="196">
        <f t="shared" si="48"/>
        <v>5101.2000000000007</v>
      </c>
      <c r="G728" s="156" t="str">
        <f t="shared" si="47"/>
        <v>Janeiro</v>
      </c>
      <c r="H728" s="193" t="str">
        <f t="shared" si="46"/>
        <v>Despesas</v>
      </c>
      <c r="I728" s="67">
        <f t="shared" ca="1" si="49"/>
        <v>0</v>
      </c>
    </row>
    <row r="729" spans="5:9" x14ac:dyDescent="0.25">
      <c r="E729" s="196">
        <f t="shared" si="48"/>
        <v>5101.2000000000007</v>
      </c>
      <c r="G729" s="156" t="str">
        <f t="shared" si="47"/>
        <v>Janeiro</v>
      </c>
      <c r="H729" s="193" t="str">
        <f t="shared" si="46"/>
        <v>Despesas</v>
      </c>
      <c r="I729" s="67">
        <f t="shared" ca="1" si="49"/>
        <v>0</v>
      </c>
    </row>
    <row r="730" spans="5:9" x14ac:dyDescent="0.25">
      <c r="E730" s="196">
        <f t="shared" si="48"/>
        <v>5101.2000000000007</v>
      </c>
      <c r="G730" s="156" t="str">
        <f t="shared" si="47"/>
        <v>Janeiro</v>
      </c>
      <c r="H730" s="193" t="str">
        <f t="shared" si="46"/>
        <v>Despesas</v>
      </c>
      <c r="I730" s="67">
        <f t="shared" ca="1" si="49"/>
        <v>0</v>
      </c>
    </row>
    <row r="731" spans="5:9" x14ac:dyDescent="0.25">
      <c r="E731" s="196">
        <f t="shared" si="48"/>
        <v>5101.2000000000007</v>
      </c>
      <c r="G731" s="156" t="str">
        <f t="shared" si="47"/>
        <v>Janeiro</v>
      </c>
      <c r="H731" s="193" t="str">
        <f t="shared" si="46"/>
        <v>Despesas</v>
      </c>
      <c r="I731" s="67">
        <f t="shared" ca="1" si="49"/>
        <v>0</v>
      </c>
    </row>
    <row r="732" spans="5:9" x14ac:dyDescent="0.25">
      <c r="E732" s="196">
        <f t="shared" si="48"/>
        <v>5101.2000000000007</v>
      </c>
      <c r="G732" s="156" t="str">
        <f t="shared" si="47"/>
        <v>Janeiro</v>
      </c>
      <c r="H732" s="193" t="str">
        <f t="shared" si="46"/>
        <v>Despesas</v>
      </c>
      <c r="I732" s="67">
        <f t="shared" ca="1" si="49"/>
        <v>0</v>
      </c>
    </row>
    <row r="733" spans="5:9" x14ac:dyDescent="0.25">
      <c r="E733" s="196">
        <f t="shared" si="48"/>
        <v>5101.2000000000007</v>
      </c>
      <c r="G733" s="156" t="str">
        <f t="shared" si="47"/>
        <v>Janeiro</v>
      </c>
      <c r="H733" s="193" t="str">
        <f t="shared" si="46"/>
        <v>Despesas</v>
      </c>
      <c r="I733" s="67">
        <f t="shared" ca="1" si="49"/>
        <v>0</v>
      </c>
    </row>
    <row r="734" spans="5:9" x14ac:dyDescent="0.25">
      <c r="E734" s="196">
        <f t="shared" si="48"/>
        <v>5101.2000000000007</v>
      </c>
      <c r="G734" s="156" t="str">
        <f t="shared" si="47"/>
        <v>Janeiro</v>
      </c>
      <c r="H734" s="193" t="str">
        <f t="shared" si="46"/>
        <v>Despesas</v>
      </c>
      <c r="I734" s="67">
        <f t="shared" ca="1" si="49"/>
        <v>0</v>
      </c>
    </row>
    <row r="735" spans="5:9" x14ac:dyDescent="0.25">
      <c r="E735" s="196">
        <f t="shared" si="48"/>
        <v>5101.2000000000007</v>
      </c>
      <c r="G735" s="156" t="str">
        <f t="shared" si="47"/>
        <v>Janeiro</v>
      </c>
      <c r="H735" s="193" t="str">
        <f t="shared" si="46"/>
        <v>Despesas</v>
      </c>
      <c r="I735" s="67">
        <f t="shared" ca="1" si="49"/>
        <v>0</v>
      </c>
    </row>
    <row r="736" spans="5:9" x14ac:dyDescent="0.25">
      <c r="E736" s="196">
        <f t="shared" si="48"/>
        <v>5101.2000000000007</v>
      </c>
      <c r="G736" s="156" t="str">
        <f t="shared" si="47"/>
        <v>Janeiro</v>
      </c>
      <c r="H736" s="193" t="str">
        <f t="shared" si="46"/>
        <v>Despesas</v>
      </c>
      <c r="I736" s="67">
        <f t="shared" ca="1" si="49"/>
        <v>0</v>
      </c>
    </row>
    <row r="737" spans="5:9" x14ac:dyDescent="0.25">
      <c r="E737" s="196">
        <f t="shared" si="48"/>
        <v>5101.2000000000007</v>
      </c>
      <c r="G737" s="156" t="str">
        <f t="shared" si="47"/>
        <v>Janeiro</v>
      </c>
      <c r="H737" s="193" t="str">
        <f t="shared" si="46"/>
        <v>Despesas</v>
      </c>
      <c r="I737" s="67">
        <f t="shared" ca="1" si="49"/>
        <v>0</v>
      </c>
    </row>
    <row r="738" spans="5:9" x14ac:dyDescent="0.25">
      <c r="E738" s="196">
        <f t="shared" si="48"/>
        <v>5101.2000000000007</v>
      </c>
      <c r="G738" s="156" t="str">
        <f t="shared" si="47"/>
        <v>Janeiro</v>
      </c>
      <c r="H738" s="193" t="str">
        <f t="shared" si="46"/>
        <v>Despesas</v>
      </c>
      <c r="I738" s="67">
        <f t="shared" ca="1" si="49"/>
        <v>0</v>
      </c>
    </row>
    <row r="739" spans="5:9" x14ac:dyDescent="0.25">
      <c r="E739" s="196">
        <f t="shared" si="48"/>
        <v>5101.2000000000007</v>
      </c>
      <c r="G739" s="156" t="str">
        <f t="shared" si="47"/>
        <v>Janeiro</v>
      </c>
      <c r="H739" s="193" t="str">
        <f t="shared" si="46"/>
        <v>Despesas</v>
      </c>
      <c r="I739" s="67">
        <f t="shared" ca="1" si="49"/>
        <v>0</v>
      </c>
    </row>
    <row r="740" spans="5:9" x14ac:dyDescent="0.25">
      <c r="E740" s="196">
        <f t="shared" si="48"/>
        <v>5101.2000000000007</v>
      </c>
      <c r="G740" s="156" t="str">
        <f t="shared" si="47"/>
        <v>Janeiro</v>
      </c>
      <c r="H740" s="193" t="str">
        <f t="shared" si="46"/>
        <v>Despesas</v>
      </c>
      <c r="I740" s="67">
        <f t="shared" ca="1" si="49"/>
        <v>0</v>
      </c>
    </row>
    <row r="741" spans="5:9" x14ac:dyDescent="0.25">
      <c r="E741" s="196">
        <f t="shared" si="48"/>
        <v>5101.2000000000007</v>
      </c>
      <c r="G741" s="156" t="str">
        <f t="shared" si="47"/>
        <v>Janeiro</v>
      </c>
      <c r="H741" s="193" t="str">
        <f t="shared" si="46"/>
        <v>Despesas</v>
      </c>
      <c r="I741" s="67">
        <f t="shared" ca="1" si="49"/>
        <v>0</v>
      </c>
    </row>
    <row r="742" spans="5:9" x14ac:dyDescent="0.25">
      <c r="E742" s="196">
        <f t="shared" si="48"/>
        <v>5101.2000000000007</v>
      </c>
      <c r="G742" s="156" t="str">
        <f t="shared" si="47"/>
        <v>Janeiro</v>
      </c>
      <c r="H742" s="193" t="str">
        <f t="shared" si="46"/>
        <v>Despesas</v>
      </c>
      <c r="I742" s="67">
        <f t="shared" ca="1" si="49"/>
        <v>0</v>
      </c>
    </row>
    <row r="743" spans="5:9" x14ac:dyDescent="0.25">
      <c r="E743" s="196">
        <f t="shared" si="48"/>
        <v>5101.2000000000007</v>
      </c>
      <c r="G743" s="156" t="str">
        <f t="shared" si="47"/>
        <v>Janeiro</v>
      </c>
      <c r="H743" s="193" t="str">
        <f t="shared" si="46"/>
        <v>Despesas</v>
      </c>
      <c r="I743" s="67">
        <f t="shared" ca="1" si="49"/>
        <v>0</v>
      </c>
    </row>
    <row r="744" spans="5:9" x14ac:dyDescent="0.25">
      <c r="E744" s="196">
        <f t="shared" si="48"/>
        <v>5101.2000000000007</v>
      </c>
      <c r="G744" s="156" t="str">
        <f t="shared" si="47"/>
        <v>Janeiro</v>
      </c>
      <c r="H744" s="193" t="str">
        <f t="shared" si="46"/>
        <v>Despesas</v>
      </c>
      <c r="I744" s="67">
        <f t="shared" ca="1" si="49"/>
        <v>0</v>
      </c>
    </row>
    <row r="745" spans="5:9" x14ac:dyDescent="0.25">
      <c r="E745" s="196">
        <f t="shared" si="48"/>
        <v>5101.2000000000007</v>
      </c>
      <c r="G745" s="156" t="str">
        <f t="shared" si="47"/>
        <v>Janeiro</v>
      </c>
      <c r="H745" s="193" t="str">
        <f t="shared" si="46"/>
        <v>Despesas</v>
      </c>
      <c r="I745" s="67">
        <f t="shared" ca="1" si="49"/>
        <v>0</v>
      </c>
    </row>
    <row r="746" spans="5:9" x14ac:dyDescent="0.25">
      <c r="E746" s="196">
        <f t="shared" si="48"/>
        <v>5101.2000000000007</v>
      </c>
      <c r="G746" s="156" t="str">
        <f t="shared" si="47"/>
        <v>Janeiro</v>
      </c>
      <c r="H746" s="193" t="str">
        <f t="shared" si="46"/>
        <v>Despesas</v>
      </c>
      <c r="I746" s="67">
        <f t="shared" ca="1" si="49"/>
        <v>0</v>
      </c>
    </row>
    <row r="747" spans="5:9" x14ac:dyDescent="0.25">
      <c r="E747" s="196">
        <f t="shared" si="48"/>
        <v>5101.2000000000007</v>
      </c>
      <c r="G747" s="156" t="str">
        <f t="shared" si="47"/>
        <v>Janeiro</v>
      </c>
      <c r="H747" s="193" t="str">
        <f t="shared" si="46"/>
        <v>Despesas</v>
      </c>
      <c r="I747" s="67">
        <f t="shared" ca="1" si="49"/>
        <v>0</v>
      </c>
    </row>
    <row r="748" spans="5:9" x14ac:dyDescent="0.25">
      <c r="E748" s="196">
        <f t="shared" si="48"/>
        <v>5101.2000000000007</v>
      </c>
      <c r="G748" s="156" t="str">
        <f t="shared" si="47"/>
        <v>Janeiro</v>
      </c>
      <c r="H748" s="193" t="str">
        <f t="shared" si="46"/>
        <v>Despesas</v>
      </c>
      <c r="I748" s="67">
        <f t="shared" ca="1" si="49"/>
        <v>0</v>
      </c>
    </row>
    <row r="749" spans="5:9" x14ac:dyDescent="0.25">
      <c r="E749" s="196">
        <f t="shared" si="48"/>
        <v>5101.2000000000007</v>
      </c>
      <c r="G749" s="156" t="str">
        <f t="shared" si="47"/>
        <v>Janeiro</v>
      </c>
      <c r="H749" s="193" t="str">
        <f t="shared" si="46"/>
        <v>Despesas</v>
      </c>
      <c r="I749" s="67">
        <f t="shared" ca="1" si="49"/>
        <v>0</v>
      </c>
    </row>
    <row r="750" spans="5:9" x14ac:dyDescent="0.25">
      <c r="E750" s="196">
        <f t="shared" si="48"/>
        <v>5101.2000000000007</v>
      </c>
      <c r="G750" s="156" t="str">
        <f t="shared" si="47"/>
        <v>Janeiro</v>
      </c>
      <c r="H750" s="193" t="str">
        <f t="shared" si="46"/>
        <v>Despesas</v>
      </c>
      <c r="I750" s="67">
        <f t="shared" ca="1" si="49"/>
        <v>0</v>
      </c>
    </row>
    <row r="751" spans="5:9" x14ac:dyDescent="0.25">
      <c r="E751" s="196">
        <f t="shared" si="48"/>
        <v>5101.2000000000007</v>
      </c>
      <c r="G751" s="156" t="str">
        <f t="shared" si="47"/>
        <v>Janeiro</v>
      </c>
      <c r="H751" s="193" t="str">
        <f t="shared" si="46"/>
        <v>Despesas</v>
      </c>
      <c r="I751" s="67">
        <f t="shared" ca="1" si="49"/>
        <v>0</v>
      </c>
    </row>
    <row r="752" spans="5:9" x14ac:dyDescent="0.25">
      <c r="E752" s="196">
        <f t="shared" si="48"/>
        <v>5101.2000000000007</v>
      </c>
      <c r="G752" s="156" t="str">
        <f t="shared" si="47"/>
        <v>Janeiro</v>
      </c>
      <c r="H752" s="193" t="str">
        <f t="shared" si="46"/>
        <v>Despesas</v>
      </c>
      <c r="I752" s="67">
        <f t="shared" ca="1" si="49"/>
        <v>0</v>
      </c>
    </row>
    <row r="753" spans="5:9" x14ac:dyDescent="0.25">
      <c r="E753" s="196">
        <f t="shared" si="48"/>
        <v>5101.2000000000007</v>
      </c>
      <c r="G753" s="156" t="str">
        <f t="shared" si="47"/>
        <v>Janeiro</v>
      </c>
      <c r="H753" s="193" t="str">
        <f t="shared" si="46"/>
        <v>Despesas</v>
      </c>
      <c r="I753" s="67">
        <f t="shared" ca="1" si="49"/>
        <v>0</v>
      </c>
    </row>
    <row r="754" spans="5:9" x14ac:dyDescent="0.25">
      <c r="E754" s="196">
        <f t="shared" si="48"/>
        <v>5101.2000000000007</v>
      </c>
      <c r="G754" s="156" t="str">
        <f t="shared" si="47"/>
        <v>Janeiro</v>
      </c>
      <c r="H754" s="193" t="str">
        <f t="shared" si="46"/>
        <v>Despesas</v>
      </c>
      <c r="I754" s="67">
        <f t="shared" ca="1" si="49"/>
        <v>0</v>
      </c>
    </row>
    <row r="755" spans="5:9" x14ac:dyDescent="0.25">
      <c r="E755" s="196">
        <f t="shared" si="48"/>
        <v>5101.2000000000007</v>
      </c>
      <c r="G755" s="156" t="str">
        <f t="shared" si="47"/>
        <v>Janeiro</v>
      </c>
      <c r="H755" s="193" t="str">
        <f t="shared" si="46"/>
        <v>Despesas</v>
      </c>
      <c r="I755" s="67">
        <f t="shared" ca="1" si="49"/>
        <v>0</v>
      </c>
    </row>
    <row r="756" spans="5:9" x14ac:dyDescent="0.25">
      <c r="E756" s="196">
        <f t="shared" si="48"/>
        <v>5101.2000000000007</v>
      </c>
      <c r="G756" s="156" t="str">
        <f t="shared" si="47"/>
        <v>Janeiro</v>
      </c>
      <c r="H756" s="193" t="str">
        <f t="shared" si="46"/>
        <v>Despesas</v>
      </c>
      <c r="I756" s="67">
        <f t="shared" ca="1" si="49"/>
        <v>0</v>
      </c>
    </row>
    <row r="757" spans="5:9" x14ac:dyDescent="0.25">
      <c r="E757" s="196">
        <f t="shared" si="48"/>
        <v>5101.2000000000007</v>
      </c>
      <c r="G757" s="156" t="str">
        <f t="shared" si="47"/>
        <v>Janeiro</v>
      </c>
      <c r="H757" s="193" t="str">
        <f t="shared" si="46"/>
        <v>Despesas</v>
      </c>
      <c r="I757" s="67">
        <f t="shared" ca="1" si="49"/>
        <v>0</v>
      </c>
    </row>
    <row r="758" spans="5:9" x14ac:dyDescent="0.25">
      <c r="E758" s="196">
        <f t="shared" si="48"/>
        <v>5101.2000000000007</v>
      </c>
      <c r="G758" s="156" t="str">
        <f t="shared" si="47"/>
        <v>Janeiro</v>
      </c>
      <c r="H758" s="193" t="str">
        <f t="shared" si="46"/>
        <v>Despesas</v>
      </c>
      <c r="I758" s="67">
        <f t="shared" ca="1" si="49"/>
        <v>0</v>
      </c>
    </row>
    <row r="759" spans="5:9" x14ac:dyDescent="0.25">
      <c r="E759" s="196">
        <f t="shared" si="48"/>
        <v>5101.2000000000007</v>
      </c>
      <c r="G759" s="156" t="str">
        <f t="shared" si="47"/>
        <v>Janeiro</v>
      </c>
      <c r="H759" s="193" t="str">
        <f t="shared" si="46"/>
        <v>Despesas</v>
      </c>
      <c r="I759" s="67">
        <f t="shared" ca="1" si="49"/>
        <v>0</v>
      </c>
    </row>
    <row r="760" spans="5:9" x14ac:dyDescent="0.25">
      <c r="E760" s="196">
        <f t="shared" si="48"/>
        <v>5101.2000000000007</v>
      </c>
      <c r="G760" s="156" t="str">
        <f t="shared" si="47"/>
        <v>Janeiro</v>
      </c>
      <c r="H760" s="193" t="str">
        <f t="shared" si="46"/>
        <v>Despesas</v>
      </c>
      <c r="I760" s="67">
        <f t="shared" ca="1" si="49"/>
        <v>0</v>
      </c>
    </row>
    <row r="761" spans="5:9" x14ac:dyDescent="0.25">
      <c r="E761" s="196">
        <f t="shared" si="48"/>
        <v>5101.2000000000007</v>
      </c>
      <c r="G761" s="156" t="str">
        <f t="shared" si="47"/>
        <v>Janeiro</v>
      </c>
      <c r="H761" s="193" t="str">
        <f t="shared" si="46"/>
        <v>Despesas</v>
      </c>
      <c r="I761" s="67">
        <f t="shared" ca="1" si="49"/>
        <v>0</v>
      </c>
    </row>
    <row r="762" spans="5:9" x14ac:dyDescent="0.25">
      <c r="E762" s="196">
        <f t="shared" si="48"/>
        <v>5101.2000000000007</v>
      </c>
      <c r="G762" s="156" t="str">
        <f t="shared" si="47"/>
        <v>Janeiro</v>
      </c>
      <c r="H762" s="193" t="str">
        <f t="shared" si="46"/>
        <v>Despesas</v>
      </c>
      <c r="I762" s="67">
        <f t="shared" ca="1" si="49"/>
        <v>0</v>
      </c>
    </row>
    <row r="763" spans="5:9" x14ac:dyDescent="0.25">
      <c r="E763" s="196">
        <f t="shared" si="48"/>
        <v>5101.2000000000007</v>
      </c>
      <c r="G763" s="156" t="str">
        <f t="shared" si="47"/>
        <v>Janeiro</v>
      </c>
      <c r="H763" s="193" t="str">
        <f t="shared" si="46"/>
        <v>Despesas</v>
      </c>
      <c r="I763" s="67">
        <f t="shared" ca="1" si="49"/>
        <v>0</v>
      </c>
    </row>
    <row r="764" spans="5:9" x14ac:dyDescent="0.25">
      <c r="E764" s="196">
        <f t="shared" si="48"/>
        <v>5101.2000000000007</v>
      </c>
      <c r="G764" s="156" t="str">
        <f t="shared" si="47"/>
        <v>Janeiro</v>
      </c>
      <c r="H764" s="193" t="str">
        <f t="shared" si="46"/>
        <v>Despesas</v>
      </c>
      <c r="I764" s="67">
        <f t="shared" ca="1" si="49"/>
        <v>0</v>
      </c>
    </row>
    <row r="765" spans="5:9" x14ac:dyDescent="0.25">
      <c r="E765" s="196">
        <f t="shared" si="48"/>
        <v>5101.2000000000007</v>
      </c>
      <c r="G765" s="156" t="str">
        <f t="shared" si="47"/>
        <v>Janeiro</v>
      </c>
      <c r="H765" s="193" t="str">
        <f t="shared" si="46"/>
        <v>Despesas</v>
      </c>
      <c r="I765" s="67">
        <f t="shared" ca="1" si="49"/>
        <v>0</v>
      </c>
    </row>
    <row r="766" spans="5:9" x14ac:dyDescent="0.25">
      <c r="E766" s="196">
        <f t="shared" si="48"/>
        <v>5101.2000000000007</v>
      </c>
      <c r="G766" s="156" t="str">
        <f t="shared" si="47"/>
        <v>Janeiro</v>
      </c>
      <c r="H766" s="193" t="str">
        <f t="shared" si="46"/>
        <v>Despesas</v>
      </c>
      <c r="I766" s="67">
        <f t="shared" ca="1" si="49"/>
        <v>0</v>
      </c>
    </row>
    <row r="767" spans="5:9" x14ac:dyDescent="0.25">
      <c r="E767" s="196">
        <f t="shared" si="48"/>
        <v>5101.2000000000007</v>
      </c>
      <c r="G767" s="156" t="str">
        <f t="shared" si="47"/>
        <v>Janeiro</v>
      </c>
      <c r="H767" s="193" t="str">
        <f t="shared" si="46"/>
        <v>Despesas</v>
      </c>
      <c r="I767" s="67">
        <f t="shared" ca="1" si="49"/>
        <v>0</v>
      </c>
    </row>
    <row r="768" spans="5:9" x14ac:dyDescent="0.25">
      <c r="E768" s="196">
        <f t="shared" si="48"/>
        <v>5101.2000000000007</v>
      </c>
      <c r="G768" s="156" t="str">
        <f t="shared" si="47"/>
        <v>Janeiro</v>
      </c>
      <c r="H768" s="193" t="str">
        <f t="shared" si="46"/>
        <v>Despesas</v>
      </c>
      <c r="I768" s="67">
        <f t="shared" ca="1" si="49"/>
        <v>0</v>
      </c>
    </row>
    <row r="769" spans="5:9" x14ac:dyDescent="0.25">
      <c r="E769" s="196">
        <f t="shared" si="48"/>
        <v>5101.2000000000007</v>
      </c>
      <c r="G769" s="156" t="str">
        <f t="shared" si="47"/>
        <v>Janeiro</v>
      </c>
      <c r="H769" s="193" t="str">
        <f t="shared" si="46"/>
        <v>Despesas</v>
      </c>
      <c r="I769" s="67">
        <f t="shared" ca="1" si="49"/>
        <v>0</v>
      </c>
    </row>
    <row r="770" spans="5:9" x14ac:dyDescent="0.25">
      <c r="E770" s="196">
        <f t="shared" si="48"/>
        <v>5101.2000000000007</v>
      </c>
      <c r="G770" s="156" t="str">
        <f t="shared" si="47"/>
        <v>Janeiro</v>
      </c>
      <c r="H770" s="193" t="str">
        <f t="shared" si="46"/>
        <v>Despesas</v>
      </c>
      <c r="I770" s="67">
        <f t="shared" ca="1" si="49"/>
        <v>0</v>
      </c>
    </row>
    <row r="771" spans="5:9" x14ac:dyDescent="0.25">
      <c r="E771" s="196">
        <f t="shared" si="48"/>
        <v>5101.2000000000007</v>
      </c>
      <c r="G771" s="156" t="str">
        <f t="shared" si="47"/>
        <v>Janeiro</v>
      </c>
      <c r="H771" s="193" t="str">
        <f t="shared" ref="H771:H834" si="50">IF(B771&gt;0,"Receitas","Despesas")</f>
        <v>Despesas</v>
      </c>
      <c r="I771" s="67">
        <f t="shared" ca="1" si="49"/>
        <v>0</v>
      </c>
    </row>
    <row r="772" spans="5:9" x14ac:dyDescent="0.25">
      <c r="E772" s="196">
        <f t="shared" si="48"/>
        <v>5101.2000000000007</v>
      </c>
      <c r="G772" s="156" t="str">
        <f t="shared" si="47"/>
        <v>Janeiro</v>
      </c>
      <c r="H772" s="193" t="str">
        <f t="shared" si="50"/>
        <v>Despesas</v>
      </c>
      <c r="I772" s="67">
        <f t="shared" ca="1" si="49"/>
        <v>0</v>
      </c>
    </row>
    <row r="773" spans="5:9" x14ac:dyDescent="0.25">
      <c r="E773" s="196">
        <f t="shared" si="48"/>
        <v>5101.2000000000007</v>
      </c>
      <c r="G773" s="156" t="str">
        <f t="shared" si="47"/>
        <v>Janeiro</v>
      </c>
      <c r="H773" s="193" t="str">
        <f t="shared" si="50"/>
        <v>Despesas</v>
      </c>
      <c r="I773" s="67">
        <f t="shared" ca="1" si="49"/>
        <v>0</v>
      </c>
    </row>
    <row r="774" spans="5:9" x14ac:dyDescent="0.25">
      <c r="E774" s="196">
        <f t="shared" si="48"/>
        <v>5101.2000000000007</v>
      </c>
      <c r="G774" s="156" t="str">
        <f t="shared" si="47"/>
        <v>Janeiro</v>
      </c>
      <c r="H774" s="193" t="str">
        <f t="shared" si="50"/>
        <v>Despesas</v>
      </c>
      <c r="I774" s="67">
        <f t="shared" ca="1" si="49"/>
        <v>0</v>
      </c>
    </row>
    <row r="775" spans="5:9" x14ac:dyDescent="0.25">
      <c r="E775" s="196">
        <f t="shared" si="48"/>
        <v>5101.2000000000007</v>
      </c>
      <c r="G775" s="156" t="str">
        <f t="shared" si="47"/>
        <v>Janeiro</v>
      </c>
      <c r="H775" s="193" t="str">
        <f t="shared" si="50"/>
        <v>Despesas</v>
      </c>
      <c r="I775" s="67">
        <f t="shared" ca="1" si="49"/>
        <v>0</v>
      </c>
    </row>
    <row r="776" spans="5:9" x14ac:dyDescent="0.25">
      <c r="E776" s="196">
        <f t="shared" si="48"/>
        <v>5101.2000000000007</v>
      </c>
      <c r="G776" s="156" t="str">
        <f t="shared" si="47"/>
        <v>Janeiro</v>
      </c>
      <c r="H776" s="193" t="str">
        <f t="shared" si="50"/>
        <v>Despesas</v>
      </c>
      <c r="I776" s="67">
        <f t="shared" ca="1" si="49"/>
        <v>0</v>
      </c>
    </row>
    <row r="777" spans="5:9" x14ac:dyDescent="0.25">
      <c r="E777" s="196">
        <f t="shared" si="48"/>
        <v>5101.2000000000007</v>
      </c>
      <c r="G777" s="156" t="str">
        <f t="shared" si="47"/>
        <v>Janeiro</v>
      </c>
      <c r="H777" s="193" t="str">
        <f t="shared" si="50"/>
        <v>Despesas</v>
      </c>
      <c r="I777" s="67">
        <f t="shared" ca="1" si="49"/>
        <v>0</v>
      </c>
    </row>
    <row r="778" spans="5:9" x14ac:dyDescent="0.25">
      <c r="E778" s="196">
        <f t="shared" si="48"/>
        <v>5101.2000000000007</v>
      </c>
      <c r="G778" s="156" t="str">
        <f t="shared" si="47"/>
        <v>Janeiro</v>
      </c>
      <c r="H778" s="193" t="str">
        <f t="shared" si="50"/>
        <v>Despesas</v>
      </c>
      <c r="I778" s="67">
        <f t="shared" ca="1" si="49"/>
        <v>0</v>
      </c>
    </row>
    <row r="779" spans="5:9" x14ac:dyDescent="0.25">
      <c r="E779" s="196">
        <f t="shared" si="48"/>
        <v>5101.2000000000007</v>
      </c>
      <c r="G779" s="156" t="str">
        <f t="shared" si="47"/>
        <v>Janeiro</v>
      </c>
      <c r="H779" s="193" t="str">
        <f t="shared" si="50"/>
        <v>Despesas</v>
      </c>
      <c r="I779" s="67">
        <f t="shared" ca="1" si="49"/>
        <v>0</v>
      </c>
    </row>
    <row r="780" spans="5:9" x14ac:dyDescent="0.25">
      <c r="E780" s="196">
        <f t="shared" si="48"/>
        <v>5101.2000000000007</v>
      </c>
      <c r="G780" s="156" t="str">
        <f t="shared" si="47"/>
        <v>Janeiro</v>
      </c>
      <c r="H780" s="193" t="str">
        <f t="shared" si="50"/>
        <v>Despesas</v>
      </c>
      <c r="I780" s="67">
        <f t="shared" ca="1" si="49"/>
        <v>0</v>
      </c>
    </row>
    <row r="781" spans="5:9" x14ac:dyDescent="0.25">
      <c r="E781" s="196">
        <f t="shared" si="48"/>
        <v>5101.2000000000007</v>
      </c>
      <c r="G781" s="156" t="str">
        <f t="shared" si="47"/>
        <v>Janeiro</v>
      </c>
      <c r="H781" s="193" t="str">
        <f t="shared" si="50"/>
        <v>Despesas</v>
      </c>
      <c r="I781" s="67">
        <f t="shared" ca="1" si="49"/>
        <v>0</v>
      </c>
    </row>
    <row r="782" spans="5:9" x14ac:dyDescent="0.25">
      <c r="E782" s="196">
        <f t="shared" si="48"/>
        <v>5101.2000000000007</v>
      </c>
      <c r="G782" s="156" t="str">
        <f t="shared" ref="G782:G845" si="51">IF(ISNA(VLOOKUP(MONTH(A782),$O$3:$P$14,2)),"",VLOOKUP(MONTH(A782),$O$3:$P$14,2))</f>
        <v>Janeiro</v>
      </c>
      <c r="H782" s="193" t="str">
        <f t="shared" si="50"/>
        <v>Despesas</v>
      </c>
      <c r="I782" s="67">
        <f t="shared" ca="1" si="49"/>
        <v>0</v>
      </c>
    </row>
    <row r="783" spans="5:9" x14ac:dyDescent="0.25">
      <c r="E783" s="196">
        <f t="shared" ref="E783:E846" si="52">E782+B783</f>
        <v>5101.2000000000007</v>
      </c>
      <c r="G783" s="156" t="str">
        <f t="shared" si="51"/>
        <v>Janeiro</v>
      </c>
      <c r="H783" s="193" t="str">
        <f t="shared" si="50"/>
        <v>Despesas</v>
      </c>
      <c r="I783" s="67">
        <f t="shared" ca="1" si="49"/>
        <v>0</v>
      </c>
    </row>
    <row r="784" spans="5:9" x14ac:dyDescent="0.25">
      <c r="E784" s="196">
        <f t="shared" si="52"/>
        <v>5101.2000000000007</v>
      </c>
      <c r="G784" s="156" t="str">
        <f t="shared" si="51"/>
        <v>Janeiro</v>
      </c>
      <c r="H784" s="193" t="str">
        <f t="shared" si="50"/>
        <v>Despesas</v>
      </c>
      <c r="I784" s="67">
        <f t="shared" ca="1" si="49"/>
        <v>0</v>
      </c>
    </row>
    <row r="785" spans="5:9" x14ac:dyDescent="0.25">
      <c r="E785" s="196">
        <f t="shared" si="52"/>
        <v>5101.2000000000007</v>
      </c>
      <c r="G785" s="156" t="str">
        <f t="shared" si="51"/>
        <v>Janeiro</v>
      </c>
      <c r="H785" s="193" t="str">
        <f t="shared" si="50"/>
        <v>Despesas</v>
      </c>
      <c r="I785" s="67">
        <f t="shared" ca="1" si="49"/>
        <v>0</v>
      </c>
    </row>
    <row r="786" spans="5:9" x14ac:dyDescent="0.25">
      <c r="E786" s="196">
        <f t="shared" si="52"/>
        <v>5101.2000000000007</v>
      </c>
      <c r="G786" s="156" t="str">
        <f t="shared" si="51"/>
        <v>Janeiro</v>
      </c>
      <c r="H786" s="193" t="str">
        <f t="shared" si="50"/>
        <v>Despesas</v>
      </c>
      <c r="I786" s="67">
        <f t="shared" ca="1" si="49"/>
        <v>0</v>
      </c>
    </row>
    <row r="787" spans="5:9" x14ac:dyDescent="0.25">
      <c r="E787" s="196">
        <f t="shared" si="52"/>
        <v>5101.2000000000007</v>
      </c>
      <c r="G787" s="156" t="str">
        <f t="shared" si="51"/>
        <v>Janeiro</v>
      </c>
      <c r="H787" s="193" t="str">
        <f t="shared" si="50"/>
        <v>Despesas</v>
      </c>
      <c r="I787" s="67">
        <f t="shared" ca="1" si="49"/>
        <v>0</v>
      </c>
    </row>
    <row r="788" spans="5:9" x14ac:dyDescent="0.25">
      <c r="E788" s="196">
        <f t="shared" si="52"/>
        <v>5101.2000000000007</v>
      </c>
      <c r="G788" s="156" t="str">
        <f t="shared" si="51"/>
        <v>Janeiro</v>
      </c>
      <c r="H788" s="193" t="str">
        <f t="shared" si="50"/>
        <v>Despesas</v>
      </c>
      <c r="I788" s="67">
        <f t="shared" ca="1" si="49"/>
        <v>0</v>
      </c>
    </row>
    <row r="789" spans="5:9" x14ac:dyDescent="0.25">
      <c r="E789" s="196">
        <f t="shared" si="52"/>
        <v>5101.2000000000007</v>
      </c>
      <c r="G789" s="156" t="str">
        <f t="shared" si="51"/>
        <v>Janeiro</v>
      </c>
      <c r="H789" s="193" t="str">
        <f t="shared" si="50"/>
        <v>Despesas</v>
      </c>
      <c r="I789" s="67">
        <f t="shared" ca="1" si="49"/>
        <v>0</v>
      </c>
    </row>
    <row r="790" spans="5:9" x14ac:dyDescent="0.25">
      <c r="E790" s="196">
        <f t="shared" si="52"/>
        <v>5101.2000000000007</v>
      </c>
      <c r="G790" s="156" t="str">
        <f t="shared" si="51"/>
        <v>Janeiro</v>
      </c>
      <c r="H790" s="193" t="str">
        <f t="shared" si="50"/>
        <v>Despesas</v>
      </c>
      <c r="I790" s="67">
        <f t="shared" ref="I790:I853" ca="1" si="53">IF(A790=TODAY(),IF(A791=TODAY(),0,E790),0)</f>
        <v>0</v>
      </c>
    </row>
    <row r="791" spans="5:9" x14ac:dyDescent="0.25">
      <c r="E791" s="196">
        <f t="shared" si="52"/>
        <v>5101.2000000000007</v>
      </c>
      <c r="G791" s="156" t="str">
        <f t="shared" si="51"/>
        <v>Janeiro</v>
      </c>
      <c r="H791" s="193" t="str">
        <f t="shared" si="50"/>
        <v>Despesas</v>
      </c>
      <c r="I791" s="67">
        <f t="shared" ca="1" si="53"/>
        <v>0</v>
      </c>
    </row>
    <row r="792" spans="5:9" x14ac:dyDescent="0.25">
      <c r="E792" s="196">
        <f t="shared" si="52"/>
        <v>5101.2000000000007</v>
      </c>
      <c r="G792" s="156" t="str">
        <f t="shared" si="51"/>
        <v>Janeiro</v>
      </c>
      <c r="H792" s="193" t="str">
        <f t="shared" si="50"/>
        <v>Despesas</v>
      </c>
      <c r="I792" s="67">
        <f t="shared" ca="1" si="53"/>
        <v>0</v>
      </c>
    </row>
    <row r="793" spans="5:9" x14ac:dyDescent="0.25">
      <c r="E793" s="196">
        <f t="shared" si="52"/>
        <v>5101.2000000000007</v>
      </c>
      <c r="G793" s="156" t="str">
        <f t="shared" si="51"/>
        <v>Janeiro</v>
      </c>
      <c r="H793" s="193" t="str">
        <f t="shared" si="50"/>
        <v>Despesas</v>
      </c>
      <c r="I793" s="67">
        <f t="shared" ca="1" si="53"/>
        <v>0</v>
      </c>
    </row>
    <row r="794" spans="5:9" x14ac:dyDescent="0.25">
      <c r="E794" s="196">
        <f t="shared" si="52"/>
        <v>5101.2000000000007</v>
      </c>
      <c r="G794" s="156" t="str">
        <f t="shared" si="51"/>
        <v>Janeiro</v>
      </c>
      <c r="H794" s="193" t="str">
        <f t="shared" si="50"/>
        <v>Despesas</v>
      </c>
      <c r="I794" s="67">
        <f t="shared" ca="1" si="53"/>
        <v>0</v>
      </c>
    </row>
    <row r="795" spans="5:9" x14ac:dyDescent="0.25">
      <c r="E795" s="196">
        <f t="shared" si="52"/>
        <v>5101.2000000000007</v>
      </c>
      <c r="G795" s="156" t="str">
        <f t="shared" si="51"/>
        <v>Janeiro</v>
      </c>
      <c r="H795" s="193" t="str">
        <f t="shared" si="50"/>
        <v>Despesas</v>
      </c>
      <c r="I795" s="67">
        <f t="shared" ca="1" si="53"/>
        <v>0</v>
      </c>
    </row>
    <row r="796" spans="5:9" x14ac:dyDescent="0.25">
      <c r="E796" s="196">
        <f t="shared" si="52"/>
        <v>5101.2000000000007</v>
      </c>
      <c r="G796" s="156" t="str">
        <f t="shared" si="51"/>
        <v>Janeiro</v>
      </c>
      <c r="H796" s="193" t="str">
        <f t="shared" si="50"/>
        <v>Despesas</v>
      </c>
      <c r="I796" s="67">
        <f t="shared" ca="1" si="53"/>
        <v>0</v>
      </c>
    </row>
    <row r="797" spans="5:9" x14ac:dyDescent="0.25">
      <c r="E797" s="196">
        <f t="shared" si="52"/>
        <v>5101.2000000000007</v>
      </c>
      <c r="G797" s="156" t="str">
        <f t="shared" si="51"/>
        <v>Janeiro</v>
      </c>
      <c r="H797" s="193" t="str">
        <f t="shared" si="50"/>
        <v>Despesas</v>
      </c>
      <c r="I797" s="67">
        <f t="shared" ca="1" si="53"/>
        <v>0</v>
      </c>
    </row>
    <row r="798" spans="5:9" x14ac:dyDescent="0.25">
      <c r="E798" s="196">
        <f t="shared" si="52"/>
        <v>5101.2000000000007</v>
      </c>
      <c r="G798" s="156" t="str">
        <f t="shared" si="51"/>
        <v>Janeiro</v>
      </c>
      <c r="H798" s="193" t="str">
        <f t="shared" si="50"/>
        <v>Despesas</v>
      </c>
      <c r="I798" s="67">
        <f t="shared" ca="1" si="53"/>
        <v>0</v>
      </c>
    </row>
    <row r="799" spans="5:9" x14ac:dyDescent="0.25">
      <c r="E799" s="196">
        <f t="shared" si="52"/>
        <v>5101.2000000000007</v>
      </c>
      <c r="G799" s="156" t="str">
        <f t="shared" si="51"/>
        <v>Janeiro</v>
      </c>
      <c r="H799" s="193" t="str">
        <f t="shared" si="50"/>
        <v>Despesas</v>
      </c>
      <c r="I799" s="67">
        <f t="shared" ca="1" si="53"/>
        <v>0</v>
      </c>
    </row>
    <row r="800" spans="5:9" x14ac:dyDescent="0.25">
      <c r="E800" s="196">
        <f t="shared" si="52"/>
        <v>5101.2000000000007</v>
      </c>
      <c r="G800" s="156" t="str">
        <f t="shared" si="51"/>
        <v>Janeiro</v>
      </c>
      <c r="H800" s="193" t="str">
        <f t="shared" si="50"/>
        <v>Despesas</v>
      </c>
      <c r="I800" s="67">
        <f t="shared" ca="1" si="53"/>
        <v>0</v>
      </c>
    </row>
    <row r="801" spans="5:9" x14ac:dyDescent="0.25">
      <c r="E801" s="196">
        <f t="shared" si="52"/>
        <v>5101.2000000000007</v>
      </c>
      <c r="G801" s="156" t="str">
        <f t="shared" si="51"/>
        <v>Janeiro</v>
      </c>
      <c r="H801" s="193" t="str">
        <f t="shared" si="50"/>
        <v>Despesas</v>
      </c>
      <c r="I801" s="67">
        <f t="shared" ca="1" si="53"/>
        <v>0</v>
      </c>
    </row>
    <row r="802" spans="5:9" x14ac:dyDescent="0.25">
      <c r="E802" s="196">
        <f t="shared" si="52"/>
        <v>5101.2000000000007</v>
      </c>
      <c r="G802" s="156" t="str">
        <f t="shared" si="51"/>
        <v>Janeiro</v>
      </c>
      <c r="H802" s="193" t="str">
        <f t="shared" si="50"/>
        <v>Despesas</v>
      </c>
      <c r="I802" s="67">
        <f t="shared" ca="1" si="53"/>
        <v>0</v>
      </c>
    </row>
    <row r="803" spans="5:9" x14ac:dyDescent="0.25">
      <c r="E803" s="196">
        <f t="shared" si="52"/>
        <v>5101.2000000000007</v>
      </c>
      <c r="G803" s="156" t="str">
        <f t="shared" si="51"/>
        <v>Janeiro</v>
      </c>
      <c r="H803" s="193" t="str">
        <f t="shared" si="50"/>
        <v>Despesas</v>
      </c>
      <c r="I803" s="67">
        <f t="shared" ca="1" si="53"/>
        <v>0</v>
      </c>
    </row>
    <row r="804" spans="5:9" x14ac:dyDescent="0.25">
      <c r="E804" s="196">
        <f t="shared" si="52"/>
        <v>5101.2000000000007</v>
      </c>
      <c r="G804" s="156" t="str">
        <f t="shared" si="51"/>
        <v>Janeiro</v>
      </c>
      <c r="H804" s="193" t="str">
        <f t="shared" si="50"/>
        <v>Despesas</v>
      </c>
      <c r="I804" s="67">
        <f t="shared" ca="1" si="53"/>
        <v>0</v>
      </c>
    </row>
    <row r="805" spans="5:9" x14ac:dyDescent="0.25">
      <c r="E805" s="196">
        <f t="shared" si="52"/>
        <v>5101.2000000000007</v>
      </c>
      <c r="G805" s="156" t="str">
        <f t="shared" si="51"/>
        <v>Janeiro</v>
      </c>
      <c r="H805" s="193" t="str">
        <f t="shared" si="50"/>
        <v>Despesas</v>
      </c>
      <c r="I805" s="67">
        <f t="shared" ca="1" si="53"/>
        <v>0</v>
      </c>
    </row>
    <row r="806" spans="5:9" x14ac:dyDescent="0.25">
      <c r="E806" s="196">
        <f t="shared" si="52"/>
        <v>5101.2000000000007</v>
      </c>
      <c r="G806" s="156" t="str">
        <f t="shared" si="51"/>
        <v>Janeiro</v>
      </c>
      <c r="H806" s="193" t="str">
        <f t="shared" si="50"/>
        <v>Despesas</v>
      </c>
      <c r="I806" s="67">
        <f t="shared" ca="1" si="53"/>
        <v>0</v>
      </c>
    </row>
    <row r="807" spans="5:9" x14ac:dyDescent="0.25">
      <c r="E807" s="196">
        <f t="shared" si="52"/>
        <v>5101.2000000000007</v>
      </c>
      <c r="G807" s="156" t="str">
        <f t="shared" si="51"/>
        <v>Janeiro</v>
      </c>
      <c r="H807" s="193" t="str">
        <f t="shared" si="50"/>
        <v>Despesas</v>
      </c>
      <c r="I807" s="67">
        <f t="shared" ca="1" si="53"/>
        <v>0</v>
      </c>
    </row>
    <row r="808" spans="5:9" x14ac:dyDescent="0.25">
      <c r="E808" s="196">
        <f t="shared" si="52"/>
        <v>5101.2000000000007</v>
      </c>
      <c r="G808" s="156" t="str">
        <f t="shared" si="51"/>
        <v>Janeiro</v>
      </c>
      <c r="H808" s="193" t="str">
        <f t="shared" si="50"/>
        <v>Despesas</v>
      </c>
      <c r="I808" s="67">
        <f t="shared" ca="1" si="53"/>
        <v>0</v>
      </c>
    </row>
    <row r="809" spans="5:9" x14ac:dyDescent="0.25">
      <c r="E809" s="196">
        <f t="shared" si="52"/>
        <v>5101.2000000000007</v>
      </c>
      <c r="G809" s="156" t="str">
        <f t="shared" si="51"/>
        <v>Janeiro</v>
      </c>
      <c r="H809" s="193" t="str">
        <f t="shared" si="50"/>
        <v>Despesas</v>
      </c>
      <c r="I809" s="67">
        <f t="shared" ca="1" si="53"/>
        <v>0</v>
      </c>
    </row>
    <row r="810" spans="5:9" x14ac:dyDescent="0.25">
      <c r="E810" s="196">
        <f t="shared" si="52"/>
        <v>5101.2000000000007</v>
      </c>
      <c r="G810" s="156" t="str">
        <f t="shared" si="51"/>
        <v>Janeiro</v>
      </c>
      <c r="H810" s="193" t="str">
        <f t="shared" si="50"/>
        <v>Despesas</v>
      </c>
      <c r="I810" s="67">
        <f t="shared" ca="1" si="53"/>
        <v>0</v>
      </c>
    </row>
    <row r="811" spans="5:9" x14ac:dyDescent="0.25">
      <c r="E811" s="196">
        <f t="shared" si="52"/>
        <v>5101.2000000000007</v>
      </c>
      <c r="G811" s="156" t="str">
        <f t="shared" si="51"/>
        <v>Janeiro</v>
      </c>
      <c r="H811" s="193" t="str">
        <f t="shared" si="50"/>
        <v>Despesas</v>
      </c>
      <c r="I811" s="67">
        <f t="shared" ca="1" si="53"/>
        <v>0</v>
      </c>
    </row>
    <row r="812" spans="5:9" x14ac:dyDescent="0.25">
      <c r="E812" s="196">
        <f t="shared" si="52"/>
        <v>5101.2000000000007</v>
      </c>
      <c r="G812" s="156" t="str">
        <f t="shared" si="51"/>
        <v>Janeiro</v>
      </c>
      <c r="H812" s="193" t="str">
        <f t="shared" si="50"/>
        <v>Despesas</v>
      </c>
      <c r="I812" s="67">
        <f t="shared" ca="1" si="53"/>
        <v>0</v>
      </c>
    </row>
    <row r="813" spans="5:9" x14ac:dyDescent="0.25">
      <c r="E813" s="196">
        <f t="shared" si="52"/>
        <v>5101.2000000000007</v>
      </c>
      <c r="G813" s="156" t="str">
        <f t="shared" si="51"/>
        <v>Janeiro</v>
      </c>
      <c r="H813" s="193" t="str">
        <f t="shared" si="50"/>
        <v>Despesas</v>
      </c>
      <c r="I813" s="67">
        <f t="shared" ca="1" si="53"/>
        <v>0</v>
      </c>
    </row>
    <row r="814" spans="5:9" x14ac:dyDescent="0.25">
      <c r="E814" s="196">
        <f t="shared" si="52"/>
        <v>5101.2000000000007</v>
      </c>
      <c r="G814" s="156" t="str">
        <f t="shared" si="51"/>
        <v>Janeiro</v>
      </c>
      <c r="H814" s="193" t="str">
        <f t="shared" si="50"/>
        <v>Despesas</v>
      </c>
      <c r="I814" s="67">
        <f t="shared" ca="1" si="53"/>
        <v>0</v>
      </c>
    </row>
    <row r="815" spans="5:9" x14ac:dyDescent="0.25">
      <c r="E815" s="196">
        <f t="shared" si="52"/>
        <v>5101.2000000000007</v>
      </c>
      <c r="G815" s="156" t="str">
        <f t="shared" si="51"/>
        <v>Janeiro</v>
      </c>
      <c r="H815" s="193" t="str">
        <f t="shared" si="50"/>
        <v>Despesas</v>
      </c>
      <c r="I815" s="67">
        <f t="shared" ca="1" si="53"/>
        <v>0</v>
      </c>
    </row>
    <row r="816" spans="5:9" x14ac:dyDescent="0.25">
      <c r="E816" s="196">
        <f t="shared" si="52"/>
        <v>5101.2000000000007</v>
      </c>
      <c r="G816" s="156" t="str">
        <f t="shared" si="51"/>
        <v>Janeiro</v>
      </c>
      <c r="H816" s="193" t="str">
        <f t="shared" si="50"/>
        <v>Despesas</v>
      </c>
      <c r="I816" s="67">
        <f t="shared" ca="1" si="53"/>
        <v>0</v>
      </c>
    </row>
    <row r="817" spans="5:9" x14ac:dyDescent="0.25">
      <c r="E817" s="196">
        <f t="shared" si="52"/>
        <v>5101.2000000000007</v>
      </c>
      <c r="G817" s="156" t="str">
        <f t="shared" si="51"/>
        <v>Janeiro</v>
      </c>
      <c r="H817" s="193" t="str">
        <f t="shared" si="50"/>
        <v>Despesas</v>
      </c>
      <c r="I817" s="67">
        <f t="shared" ca="1" si="53"/>
        <v>0</v>
      </c>
    </row>
    <row r="818" spans="5:9" x14ac:dyDescent="0.25">
      <c r="E818" s="196">
        <f t="shared" si="52"/>
        <v>5101.2000000000007</v>
      </c>
      <c r="G818" s="156" t="str">
        <f t="shared" si="51"/>
        <v>Janeiro</v>
      </c>
      <c r="H818" s="193" t="str">
        <f t="shared" si="50"/>
        <v>Despesas</v>
      </c>
      <c r="I818" s="67">
        <f t="shared" ca="1" si="53"/>
        <v>0</v>
      </c>
    </row>
    <row r="819" spans="5:9" x14ac:dyDescent="0.25">
      <c r="E819" s="196">
        <f t="shared" si="52"/>
        <v>5101.2000000000007</v>
      </c>
      <c r="G819" s="156" t="str">
        <f t="shared" si="51"/>
        <v>Janeiro</v>
      </c>
      <c r="H819" s="193" t="str">
        <f t="shared" si="50"/>
        <v>Despesas</v>
      </c>
      <c r="I819" s="67">
        <f t="shared" ca="1" si="53"/>
        <v>0</v>
      </c>
    </row>
    <row r="820" spans="5:9" x14ac:dyDescent="0.25">
      <c r="E820" s="196">
        <f t="shared" si="52"/>
        <v>5101.2000000000007</v>
      </c>
      <c r="G820" s="156" t="str">
        <f t="shared" si="51"/>
        <v>Janeiro</v>
      </c>
      <c r="H820" s="193" t="str">
        <f t="shared" si="50"/>
        <v>Despesas</v>
      </c>
      <c r="I820" s="67">
        <f t="shared" ca="1" si="53"/>
        <v>0</v>
      </c>
    </row>
    <row r="821" spans="5:9" x14ac:dyDescent="0.25">
      <c r="E821" s="196">
        <f t="shared" si="52"/>
        <v>5101.2000000000007</v>
      </c>
      <c r="G821" s="156" t="str">
        <f t="shared" si="51"/>
        <v>Janeiro</v>
      </c>
      <c r="H821" s="193" t="str">
        <f t="shared" si="50"/>
        <v>Despesas</v>
      </c>
      <c r="I821" s="67">
        <f t="shared" ca="1" si="53"/>
        <v>0</v>
      </c>
    </row>
    <row r="822" spans="5:9" x14ac:dyDescent="0.25">
      <c r="E822" s="196">
        <f t="shared" si="52"/>
        <v>5101.2000000000007</v>
      </c>
      <c r="G822" s="156" t="str">
        <f t="shared" si="51"/>
        <v>Janeiro</v>
      </c>
      <c r="H822" s="193" t="str">
        <f t="shared" si="50"/>
        <v>Despesas</v>
      </c>
      <c r="I822" s="67">
        <f t="shared" ca="1" si="53"/>
        <v>0</v>
      </c>
    </row>
    <row r="823" spans="5:9" x14ac:dyDescent="0.25">
      <c r="E823" s="196">
        <f t="shared" si="52"/>
        <v>5101.2000000000007</v>
      </c>
      <c r="G823" s="156" t="str">
        <f t="shared" si="51"/>
        <v>Janeiro</v>
      </c>
      <c r="H823" s="193" t="str">
        <f t="shared" si="50"/>
        <v>Despesas</v>
      </c>
      <c r="I823" s="67">
        <f t="shared" ca="1" si="53"/>
        <v>0</v>
      </c>
    </row>
    <row r="824" spans="5:9" x14ac:dyDescent="0.25">
      <c r="E824" s="196">
        <f t="shared" si="52"/>
        <v>5101.2000000000007</v>
      </c>
      <c r="G824" s="156" t="str">
        <f t="shared" si="51"/>
        <v>Janeiro</v>
      </c>
      <c r="H824" s="193" t="str">
        <f t="shared" si="50"/>
        <v>Despesas</v>
      </c>
      <c r="I824" s="67">
        <f t="shared" ca="1" si="53"/>
        <v>0</v>
      </c>
    </row>
    <row r="825" spans="5:9" x14ac:dyDescent="0.25">
      <c r="E825" s="196">
        <f t="shared" si="52"/>
        <v>5101.2000000000007</v>
      </c>
      <c r="G825" s="156" t="str">
        <f t="shared" si="51"/>
        <v>Janeiro</v>
      </c>
      <c r="H825" s="193" t="str">
        <f t="shared" si="50"/>
        <v>Despesas</v>
      </c>
      <c r="I825" s="67">
        <f t="shared" ca="1" si="53"/>
        <v>0</v>
      </c>
    </row>
    <row r="826" spans="5:9" x14ac:dyDescent="0.25">
      <c r="E826" s="196">
        <f t="shared" si="52"/>
        <v>5101.2000000000007</v>
      </c>
      <c r="G826" s="156" t="str">
        <f t="shared" si="51"/>
        <v>Janeiro</v>
      </c>
      <c r="H826" s="193" t="str">
        <f t="shared" si="50"/>
        <v>Despesas</v>
      </c>
      <c r="I826" s="67">
        <f t="shared" ca="1" si="53"/>
        <v>0</v>
      </c>
    </row>
    <row r="827" spans="5:9" x14ac:dyDescent="0.25">
      <c r="E827" s="196">
        <f t="shared" si="52"/>
        <v>5101.2000000000007</v>
      </c>
      <c r="G827" s="156" t="str">
        <f t="shared" si="51"/>
        <v>Janeiro</v>
      </c>
      <c r="H827" s="193" t="str">
        <f t="shared" si="50"/>
        <v>Despesas</v>
      </c>
      <c r="I827" s="67">
        <f t="shared" ca="1" si="53"/>
        <v>0</v>
      </c>
    </row>
    <row r="828" spans="5:9" x14ac:dyDescent="0.25">
      <c r="E828" s="196">
        <f t="shared" si="52"/>
        <v>5101.2000000000007</v>
      </c>
      <c r="G828" s="156" t="str">
        <f t="shared" si="51"/>
        <v>Janeiro</v>
      </c>
      <c r="H828" s="193" t="str">
        <f t="shared" si="50"/>
        <v>Despesas</v>
      </c>
      <c r="I828" s="67">
        <f t="shared" ca="1" si="53"/>
        <v>0</v>
      </c>
    </row>
    <row r="829" spans="5:9" x14ac:dyDescent="0.25">
      <c r="E829" s="196">
        <f t="shared" si="52"/>
        <v>5101.2000000000007</v>
      </c>
      <c r="G829" s="156" t="str">
        <f t="shared" si="51"/>
        <v>Janeiro</v>
      </c>
      <c r="H829" s="193" t="str">
        <f t="shared" si="50"/>
        <v>Despesas</v>
      </c>
      <c r="I829" s="67">
        <f t="shared" ca="1" si="53"/>
        <v>0</v>
      </c>
    </row>
    <row r="830" spans="5:9" x14ac:dyDescent="0.25">
      <c r="E830" s="196">
        <f t="shared" si="52"/>
        <v>5101.2000000000007</v>
      </c>
      <c r="G830" s="156" t="str">
        <f t="shared" si="51"/>
        <v>Janeiro</v>
      </c>
      <c r="H830" s="193" t="str">
        <f t="shared" si="50"/>
        <v>Despesas</v>
      </c>
      <c r="I830" s="67">
        <f t="shared" ca="1" si="53"/>
        <v>0</v>
      </c>
    </row>
    <row r="831" spans="5:9" x14ac:dyDescent="0.25">
      <c r="E831" s="196">
        <f t="shared" si="52"/>
        <v>5101.2000000000007</v>
      </c>
      <c r="G831" s="156" t="str">
        <f t="shared" si="51"/>
        <v>Janeiro</v>
      </c>
      <c r="H831" s="193" t="str">
        <f t="shared" si="50"/>
        <v>Despesas</v>
      </c>
      <c r="I831" s="67">
        <f t="shared" ca="1" si="53"/>
        <v>0</v>
      </c>
    </row>
    <row r="832" spans="5:9" x14ac:dyDescent="0.25">
      <c r="E832" s="196">
        <f t="shared" si="52"/>
        <v>5101.2000000000007</v>
      </c>
      <c r="G832" s="156" t="str">
        <f t="shared" si="51"/>
        <v>Janeiro</v>
      </c>
      <c r="H832" s="193" t="str">
        <f t="shared" si="50"/>
        <v>Despesas</v>
      </c>
      <c r="I832" s="67">
        <f t="shared" ca="1" si="53"/>
        <v>0</v>
      </c>
    </row>
    <row r="833" spans="5:9" x14ac:dyDescent="0.25">
      <c r="E833" s="196">
        <f t="shared" si="52"/>
        <v>5101.2000000000007</v>
      </c>
      <c r="G833" s="156" t="str">
        <f t="shared" si="51"/>
        <v>Janeiro</v>
      </c>
      <c r="H833" s="193" t="str">
        <f t="shared" si="50"/>
        <v>Despesas</v>
      </c>
      <c r="I833" s="67">
        <f t="shared" ca="1" si="53"/>
        <v>0</v>
      </c>
    </row>
    <row r="834" spans="5:9" x14ac:dyDescent="0.25">
      <c r="E834" s="196">
        <f t="shared" si="52"/>
        <v>5101.2000000000007</v>
      </c>
      <c r="G834" s="156" t="str">
        <f t="shared" si="51"/>
        <v>Janeiro</v>
      </c>
      <c r="H834" s="193" t="str">
        <f t="shared" si="50"/>
        <v>Despesas</v>
      </c>
      <c r="I834" s="67">
        <f t="shared" ca="1" si="53"/>
        <v>0</v>
      </c>
    </row>
    <row r="835" spans="5:9" x14ac:dyDescent="0.25">
      <c r="E835" s="196">
        <f t="shared" si="52"/>
        <v>5101.2000000000007</v>
      </c>
      <c r="G835" s="156" t="str">
        <f t="shared" si="51"/>
        <v>Janeiro</v>
      </c>
      <c r="H835" s="193" t="str">
        <f t="shared" ref="H835:H898" si="54">IF(B835&gt;0,"Receitas","Despesas")</f>
        <v>Despesas</v>
      </c>
      <c r="I835" s="67">
        <f t="shared" ca="1" si="53"/>
        <v>0</v>
      </c>
    </row>
    <row r="836" spans="5:9" x14ac:dyDescent="0.25">
      <c r="E836" s="196">
        <f t="shared" si="52"/>
        <v>5101.2000000000007</v>
      </c>
      <c r="G836" s="156" t="str">
        <f t="shared" si="51"/>
        <v>Janeiro</v>
      </c>
      <c r="H836" s="193" t="str">
        <f t="shared" si="54"/>
        <v>Despesas</v>
      </c>
      <c r="I836" s="67">
        <f t="shared" ca="1" si="53"/>
        <v>0</v>
      </c>
    </row>
    <row r="837" spans="5:9" x14ac:dyDescent="0.25">
      <c r="E837" s="196">
        <f t="shared" si="52"/>
        <v>5101.2000000000007</v>
      </c>
      <c r="G837" s="156" t="str">
        <f t="shared" si="51"/>
        <v>Janeiro</v>
      </c>
      <c r="H837" s="193" t="str">
        <f t="shared" si="54"/>
        <v>Despesas</v>
      </c>
      <c r="I837" s="67">
        <f t="shared" ca="1" si="53"/>
        <v>0</v>
      </c>
    </row>
    <row r="838" spans="5:9" x14ac:dyDescent="0.25">
      <c r="E838" s="196">
        <f t="shared" si="52"/>
        <v>5101.2000000000007</v>
      </c>
      <c r="G838" s="156" t="str">
        <f t="shared" si="51"/>
        <v>Janeiro</v>
      </c>
      <c r="H838" s="193" t="str">
        <f t="shared" si="54"/>
        <v>Despesas</v>
      </c>
      <c r="I838" s="67">
        <f t="shared" ca="1" si="53"/>
        <v>0</v>
      </c>
    </row>
    <row r="839" spans="5:9" x14ac:dyDescent="0.25">
      <c r="E839" s="196">
        <f t="shared" si="52"/>
        <v>5101.2000000000007</v>
      </c>
      <c r="G839" s="156" t="str">
        <f t="shared" si="51"/>
        <v>Janeiro</v>
      </c>
      <c r="H839" s="193" t="str">
        <f t="shared" si="54"/>
        <v>Despesas</v>
      </c>
      <c r="I839" s="67">
        <f t="shared" ca="1" si="53"/>
        <v>0</v>
      </c>
    </row>
    <row r="840" spans="5:9" x14ac:dyDescent="0.25">
      <c r="E840" s="196">
        <f t="shared" si="52"/>
        <v>5101.2000000000007</v>
      </c>
      <c r="G840" s="156" t="str">
        <f t="shared" si="51"/>
        <v>Janeiro</v>
      </c>
      <c r="H840" s="193" t="str">
        <f t="shared" si="54"/>
        <v>Despesas</v>
      </c>
      <c r="I840" s="67">
        <f t="shared" ca="1" si="53"/>
        <v>0</v>
      </c>
    </row>
    <row r="841" spans="5:9" x14ac:dyDescent="0.25">
      <c r="E841" s="196">
        <f t="shared" si="52"/>
        <v>5101.2000000000007</v>
      </c>
      <c r="G841" s="156" t="str">
        <f t="shared" si="51"/>
        <v>Janeiro</v>
      </c>
      <c r="H841" s="193" t="str">
        <f t="shared" si="54"/>
        <v>Despesas</v>
      </c>
      <c r="I841" s="67">
        <f t="shared" ca="1" si="53"/>
        <v>0</v>
      </c>
    </row>
    <row r="842" spans="5:9" x14ac:dyDescent="0.25">
      <c r="E842" s="196">
        <f t="shared" si="52"/>
        <v>5101.2000000000007</v>
      </c>
      <c r="G842" s="156" t="str">
        <f t="shared" si="51"/>
        <v>Janeiro</v>
      </c>
      <c r="H842" s="193" t="str">
        <f t="shared" si="54"/>
        <v>Despesas</v>
      </c>
      <c r="I842" s="67">
        <f t="shared" ca="1" si="53"/>
        <v>0</v>
      </c>
    </row>
    <row r="843" spans="5:9" x14ac:dyDescent="0.25">
      <c r="E843" s="196">
        <f t="shared" si="52"/>
        <v>5101.2000000000007</v>
      </c>
      <c r="G843" s="156" t="str">
        <f t="shared" si="51"/>
        <v>Janeiro</v>
      </c>
      <c r="H843" s="193" t="str">
        <f t="shared" si="54"/>
        <v>Despesas</v>
      </c>
      <c r="I843" s="67">
        <f t="shared" ca="1" si="53"/>
        <v>0</v>
      </c>
    </row>
    <row r="844" spans="5:9" x14ac:dyDescent="0.25">
      <c r="E844" s="196">
        <f t="shared" si="52"/>
        <v>5101.2000000000007</v>
      </c>
      <c r="G844" s="156" t="str">
        <f t="shared" si="51"/>
        <v>Janeiro</v>
      </c>
      <c r="H844" s="193" t="str">
        <f t="shared" si="54"/>
        <v>Despesas</v>
      </c>
      <c r="I844" s="67">
        <f t="shared" ca="1" si="53"/>
        <v>0</v>
      </c>
    </row>
    <row r="845" spans="5:9" x14ac:dyDescent="0.25">
      <c r="E845" s="196">
        <f t="shared" si="52"/>
        <v>5101.2000000000007</v>
      </c>
      <c r="G845" s="156" t="str">
        <f t="shared" si="51"/>
        <v>Janeiro</v>
      </c>
      <c r="H845" s="193" t="str">
        <f t="shared" si="54"/>
        <v>Despesas</v>
      </c>
      <c r="I845" s="67">
        <f t="shared" ca="1" si="53"/>
        <v>0</v>
      </c>
    </row>
    <row r="846" spans="5:9" x14ac:dyDescent="0.25">
      <c r="E846" s="196">
        <f t="shared" si="52"/>
        <v>5101.2000000000007</v>
      </c>
      <c r="G846" s="156" t="str">
        <f t="shared" ref="G846:G909" si="55">IF(ISNA(VLOOKUP(MONTH(A846),$O$3:$P$14,2)),"",VLOOKUP(MONTH(A846),$O$3:$P$14,2))</f>
        <v>Janeiro</v>
      </c>
      <c r="H846" s="193" t="str">
        <f t="shared" si="54"/>
        <v>Despesas</v>
      </c>
      <c r="I846" s="67">
        <f t="shared" ca="1" si="53"/>
        <v>0</v>
      </c>
    </row>
    <row r="847" spans="5:9" x14ac:dyDescent="0.25">
      <c r="E847" s="196">
        <f t="shared" ref="E847:E910" si="56">E846+B847</f>
        <v>5101.2000000000007</v>
      </c>
      <c r="G847" s="156" t="str">
        <f t="shared" si="55"/>
        <v>Janeiro</v>
      </c>
      <c r="H847" s="193" t="str">
        <f t="shared" si="54"/>
        <v>Despesas</v>
      </c>
      <c r="I847" s="67">
        <f t="shared" ca="1" si="53"/>
        <v>0</v>
      </c>
    </row>
    <row r="848" spans="5:9" x14ac:dyDescent="0.25">
      <c r="E848" s="196">
        <f t="shared" si="56"/>
        <v>5101.2000000000007</v>
      </c>
      <c r="G848" s="156" t="str">
        <f t="shared" si="55"/>
        <v>Janeiro</v>
      </c>
      <c r="H848" s="193" t="str">
        <f t="shared" si="54"/>
        <v>Despesas</v>
      </c>
      <c r="I848" s="67">
        <f t="shared" ca="1" si="53"/>
        <v>0</v>
      </c>
    </row>
    <row r="849" spans="5:9" x14ac:dyDescent="0.25">
      <c r="E849" s="196">
        <f t="shared" si="56"/>
        <v>5101.2000000000007</v>
      </c>
      <c r="G849" s="156" t="str">
        <f t="shared" si="55"/>
        <v>Janeiro</v>
      </c>
      <c r="H849" s="193" t="str">
        <f t="shared" si="54"/>
        <v>Despesas</v>
      </c>
      <c r="I849" s="67">
        <f t="shared" ca="1" si="53"/>
        <v>0</v>
      </c>
    </row>
    <row r="850" spans="5:9" x14ac:dyDescent="0.25">
      <c r="E850" s="196">
        <f t="shared" si="56"/>
        <v>5101.2000000000007</v>
      </c>
      <c r="G850" s="156" t="str">
        <f t="shared" si="55"/>
        <v>Janeiro</v>
      </c>
      <c r="H850" s="193" t="str">
        <f t="shared" si="54"/>
        <v>Despesas</v>
      </c>
      <c r="I850" s="67">
        <f t="shared" ca="1" si="53"/>
        <v>0</v>
      </c>
    </row>
    <row r="851" spans="5:9" x14ac:dyDescent="0.25">
      <c r="E851" s="196">
        <f t="shared" si="56"/>
        <v>5101.2000000000007</v>
      </c>
      <c r="G851" s="156" t="str">
        <f t="shared" si="55"/>
        <v>Janeiro</v>
      </c>
      <c r="H851" s="193" t="str">
        <f t="shared" si="54"/>
        <v>Despesas</v>
      </c>
      <c r="I851" s="67">
        <f t="shared" ca="1" si="53"/>
        <v>0</v>
      </c>
    </row>
    <row r="852" spans="5:9" x14ac:dyDescent="0.25">
      <c r="E852" s="196">
        <f t="shared" si="56"/>
        <v>5101.2000000000007</v>
      </c>
      <c r="G852" s="156" t="str">
        <f t="shared" si="55"/>
        <v>Janeiro</v>
      </c>
      <c r="H852" s="193" t="str">
        <f t="shared" si="54"/>
        <v>Despesas</v>
      </c>
      <c r="I852" s="67">
        <f t="shared" ca="1" si="53"/>
        <v>0</v>
      </c>
    </row>
    <row r="853" spans="5:9" x14ac:dyDescent="0.25">
      <c r="E853" s="196">
        <f t="shared" si="56"/>
        <v>5101.2000000000007</v>
      </c>
      <c r="G853" s="156" t="str">
        <f t="shared" si="55"/>
        <v>Janeiro</v>
      </c>
      <c r="H853" s="193" t="str">
        <f t="shared" si="54"/>
        <v>Despesas</v>
      </c>
      <c r="I853" s="67">
        <f t="shared" ca="1" si="53"/>
        <v>0</v>
      </c>
    </row>
    <row r="854" spans="5:9" x14ac:dyDescent="0.25">
      <c r="E854" s="196">
        <f t="shared" si="56"/>
        <v>5101.2000000000007</v>
      </c>
      <c r="G854" s="156" t="str">
        <f t="shared" si="55"/>
        <v>Janeiro</v>
      </c>
      <c r="H854" s="193" t="str">
        <f t="shared" si="54"/>
        <v>Despesas</v>
      </c>
      <c r="I854" s="67">
        <f t="shared" ref="I854:I917" ca="1" si="57">IF(A854=TODAY(),IF(A855=TODAY(),0,E854),0)</f>
        <v>0</v>
      </c>
    </row>
    <row r="855" spans="5:9" x14ac:dyDescent="0.25">
      <c r="E855" s="196">
        <f t="shared" si="56"/>
        <v>5101.2000000000007</v>
      </c>
      <c r="G855" s="156" t="str">
        <f t="shared" si="55"/>
        <v>Janeiro</v>
      </c>
      <c r="H855" s="193" t="str">
        <f t="shared" si="54"/>
        <v>Despesas</v>
      </c>
      <c r="I855" s="67">
        <f t="shared" ca="1" si="57"/>
        <v>0</v>
      </c>
    </row>
    <row r="856" spans="5:9" x14ac:dyDescent="0.25">
      <c r="E856" s="196">
        <f t="shared" si="56"/>
        <v>5101.2000000000007</v>
      </c>
      <c r="G856" s="156" t="str">
        <f t="shared" si="55"/>
        <v>Janeiro</v>
      </c>
      <c r="H856" s="193" t="str">
        <f t="shared" si="54"/>
        <v>Despesas</v>
      </c>
      <c r="I856" s="67">
        <f t="shared" ca="1" si="57"/>
        <v>0</v>
      </c>
    </row>
    <row r="857" spans="5:9" x14ac:dyDescent="0.25">
      <c r="E857" s="196">
        <f t="shared" si="56"/>
        <v>5101.2000000000007</v>
      </c>
      <c r="G857" s="156" t="str">
        <f t="shared" si="55"/>
        <v>Janeiro</v>
      </c>
      <c r="H857" s="193" t="str">
        <f t="shared" si="54"/>
        <v>Despesas</v>
      </c>
      <c r="I857" s="67">
        <f t="shared" ca="1" si="57"/>
        <v>0</v>
      </c>
    </row>
    <row r="858" spans="5:9" x14ac:dyDescent="0.25">
      <c r="E858" s="196">
        <f t="shared" si="56"/>
        <v>5101.2000000000007</v>
      </c>
      <c r="G858" s="156" t="str">
        <f t="shared" si="55"/>
        <v>Janeiro</v>
      </c>
      <c r="H858" s="193" t="str">
        <f t="shared" si="54"/>
        <v>Despesas</v>
      </c>
      <c r="I858" s="67">
        <f t="shared" ca="1" si="57"/>
        <v>0</v>
      </c>
    </row>
    <row r="859" spans="5:9" x14ac:dyDescent="0.25">
      <c r="E859" s="196">
        <f t="shared" si="56"/>
        <v>5101.2000000000007</v>
      </c>
      <c r="G859" s="156" t="str">
        <f t="shared" si="55"/>
        <v>Janeiro</v>
      </c>
      <c r="H859" s="193" t="str">
        <f t="shared" si="54"/>
        <v>Despesas</v>
      </c>
      <c r="I859" s="67">
        <f t="shared" ca="1" si="57"/>
        <v>0</v>
      </c>
    </row>
    <row r="860" spans="5:9" x14ac:dyDescent="0.25">
      <c r="E860" s="196">
        <f t="shared" si="56"/>
        <v>5101.2000000000007</v>
      </c>
      <c r="G860" s="156" t="str">
        <f t="shared" si="55"/>
        <v>Janeiro</v>
      </c>
      <c r="H860" s="193" t="str">
        <f t="shared" si="54"/>
        <v>Despesas</v>
      </c>
      <c r="I860" s="67">
        <f t="shared" ca="1" si="57"/>
        <v>0</v>
      </c>
    </row>
    <row r="861" spans="5:9" x14ac:dyDescent="0.25">
      <c r="E861" s="196">
        <f t="shared" si="56"/>
        <v>5101.2000000000007</v>
      </c>
      <c r="G861" s="156" t="str">
        <f t="shared" si="55"/>
        <v>Janeiro</v>
      </c>
      <c r="H861" s="193" t="str">
        <f t="shared" si="54"/>
        <v>Despesas</v>
      </c>
      <c r="I861" s="67">
        <f t="shared" ca="1" si="57"/>
        <v>0</v>
      </c>
    </row>
    <row r="862" spans="5:9" x14ac:dyDescent="0.25">
      <c r="E862" s="196">
        <f t="shared" si="56"/>
        <v>5101.2000000000007</v>
      </c>
      <c r="G862" s="156" t="str">
        <f t="shared" si="55"/>
        <v>Janeiro</v>
      </c>
      <c r="H862" s="193" t="str">
        <f t="shared" si="54"/>
        <v>Despesas</v>
      </c>
      <c r="I862" s="67">
        <f t="shared" ca="1" si="57"/>
        <v>0</v>
      </c>
    </row>
    <row r="863" spans="5:9" x14ac:dyDescent="0.25">
      <c r="E863" s="196">
        <f t="shared" si="56"/>
        <v>5101.2000000000007</v>
      </c>
      <c r="G863" s="156" t="str">
        <f t="shared" si="55"/>
        <v>Janeiro</v>
      </c>
      <c r="H863" s="193" t="str">
        <f t="shared" si="54"/>
        <v>Despesas</v>
      </c>
      <c r="I863" s="67">
        <f t="shared" ca="1" si="57"/>
        <v>0</v>
      </c>
    </row>
    <row r="864" spans="5:9" x14ac:dyDescent="0.25">
      <c r="E864" s="196">
        <f t="shared" si="56"/>
        <v>5101.2000000000007</v>
      </c>
      <c r="G864" s="156" t="str">
        <f t="shared" si="55"/>
        <v>Janeiro</v>
      </c>
      <c r="H864" s="193" t="str">
        <f t="shared" si="54"/>
        <v>Despesas</v>
      </c>
      <c r="I864" s="67">
        <f t="shared" ca="1" si="57"/>
        <v>0</v>
      </c>
    </row>
    <row r="865" spans="5:9" x14ac:dyDescent="0.25">
      <c r="E865" s="196">
        <f t="shared" si="56"/>
        <v>5101.2000000000007</v>
      </c>
      <c r="G865" s="156" t="str">
        <f t="shared" si="55"/>
        <v>Janeiro</v>
      </c>
      <c r="H865" s="193" t="str">
        <f t="shared" si="54"/>
        <v>Despesas</v>
      </c>
      <c r="I865" s="67">
        <f t="shared" ca="1" si="57"/>
        <v>0</v>
      </c>
    </row>
    <row r="866" spans="5:9" x14ac:dyDescent="0.25">
      <c r="E866" s="196">
        <f t="shared" si="56"/>
        <v>5101.2000000000007</v>
      </c>
      <c r="G866" s="156" t="str">
        <f t="shared" si="55"/>
        <v>Janeiro</v>
      </c>
      <c r="H866" s="193" t="str">
        <f t="shared" si="54"/>
        <v>Despesas</v>
      </c>
      <c r="I866" s="67">
        <f t="shared" ca="1" si="57"/>
        <v>0</v>
      </c>
    </row>
    <row r="867" spans="5:9" x14ac:dyDescent="0.25">
      <c r="E867" s="196">
        <f t="shared" si="56"/>
        <v>5101.2000000000007</v>
      </c>
      <c r="G867" s="156" t="str">
        <f t="shared" si="55"/>
        <v>Janeiro</v>
      </c>
      <c r="H867" s="193" t="str">
        <f t="shared" si="54"/>
        <v>Despesas</v>
      </c>
      <c r="I867" s="67">
        <f t="shared" ca="1" si="57"/>
        <v>0</v>
      </c>
    </row>
    <row r="868" spans="5:9" x14ac:dyDescent="0.25">
      <c r="E868" s="196">
        <f t="shared" si="56"/>
        <v>5101.2000000000007</v>
      </c>
      <c r="G868" s="156" t="str">
        <f t="shared" si="55"/>
        <v>Janeiro</v>
      </c>
      <c r="H868" s="193" t="str">
        <f t="shared" si="54"/>
        <v>Despesas</v>
      </c>
      <c r="I868" s="67">
        <f t="shared" ca="1" si="57"/>
        <v>0</v>
      </c>
    </row>
    <row r="869" spans="5:9" x14ac:dyDescent="0.25">
      <c r="E869" s="196">
        <f t="shared" si="56"/>
        <v>5101.2000000000007</v>
      </c>
      <c r="G869" s="156" t="str">
        <f t="shared" si="55"/>
        <v>Janeiro</v>
      </c>
      <c r="H869" s="193" t="str">
        <f t="shared" si="54"/>
        <v>Despesas</v>
      </c>
      <c r="I869" s="67">
        <f t="shared" ca="1" si="57"/>
        <v>0</v>
      </c>
    </row>
    <row r="870" spans="5:9" x14ac:dyDescent="0.25">
      <c r="E870" s="196">
        <f t="shared" si="56"/>
        <v>5101.2000000000007</v>
      </c>
      <c r="G870" s="156" t="str">
        <f t="shared" si="55"/>
        <v>Janeiro</v>
      </c>
      <c r="H870" s="193" t="str">
        <f t="shared" si="54"/>
        <v>Despesas</v>
      </c>
      <c r="I870" s="67">
        <f t="shared" ca="1" si="57"/>
        <v>0</v>
      </c>
    </row>
    <row r="871" spans="5:9" x14ac:dyDescent="0.25">
      <c r="E871" s="196">
        <f t="shared" si="56"/>
        <v>5101.2000000000007</v>
      </c>
      <c r="G871" s="156" t="str">
        <f t="shared" si="55"/>
        <v>Janeiro</v>
      </c>
      <c r="H871" s="193" t="str">
        <f t="shared" si="54"/>
        <v>Despesas</v>
      </c>
      <c r="I871" s="67">
        <f t="shared" ca="1" si="57"/>
        <v>0</v>
      </c>
    </row>
    <row r="872" spans="5:9" x14ac:dyDescent="0.25">
      <c r="E872" s="196">
        <f t="shared" si="56"/>
        <v>5101.2000000000007</v>
      </c>
      <c r="G872" s="156" t="str">
        <f t="shared" si="55"/>
        <v>Janeiro</v>
      </c>
      <c r="H872" s="193" t="str">
        <f t="shared" si="54"/>
        <v>Despesas</v>
      </c>
      <c r="I872" s="67">
        <f t="shared" ca="1" si="57"/>
        <v>0</v>
      </c>
    </row>
    <row r="873" spans="5:9" x14ac:dyDescent="0.25">
      <c r="E873" s="196">
        <f t="shared" si="56"/>
        <v>5101.2000000000007</v>
      </c>
      <c r="G873" s="156" t="str">
        <f t="shared" si="55"/>
        <v>Janeiro</v>
      </c>
      <c r="H873" s="193" t="str">
        <f t="shared" si="54"/>
        <v>Despesas</v>
      </c>
      <c r="I873" s="67">
        <f t="shared" ca="1" si="57"/>
        <v>0</v>
      </c>
    </row>
    <row r="874" spans="5:9" x14ac:dyDescent="0.25">
      <c r="E874" s="196">
        <f t="shared" si="56"/>
        <v>5101.2000000000007</v>
      </c>
      <c r="G874" s="156" t="str">
        <f t="shared" si="55"/>
        <v>Janeiro</v>
      </c>
      <c r="H874" s="193" t="str">
        <f t="shared" si="54"/>
        <v>Despesas</v>
      </c>
      <c r="I874" s="67">
        <f t="shared" ca="1" si="57"/>
        <v>0</v>
      </c>
    </row>
    <row r="875" spans="5:9" x14ac:dyDescent="0.25">
      <c r="E875" s="196">
        <f t="shared" si="56"/>
        <v>5101.2000000000007</v>
      </c>
      <c r="G875" s="156" t="str">
        <f t="shared" si="55"/>
        <v>Janeiro</v>
      </c>
      <c r="H875" s="193" t="str">
        <f t="shared" si="54"/>
        <v>Despesas</v>
      </c>
      <c r="I875" s="67">
        <f t="shared" ca="1" si="57"/>
        <v>0</v>
      </c>
    </row>
    <row r="876" spans="5:9" x14ac:dyDescent="0.25">
      <c r="E876" s="196">
        <f t="shared" si="56"/>
        <v>5101.2000000000007</v>
      </c>
      <c r="G876" s="156" t="str">
        <f t="shared" si="55"/>
        <v>Janeiro</v>
      </c>
      <c r="H876" s="193" t="str">
        <f t="shared" si="54"/>
        <v>Despesas</v>
      </c>
      <c r="I876" s="67">
        <f t="shared" ca="1" si="57"/>
        <v>0</v>
      </c>
    </row>
    <row r="877" spans="5:9" x14ac:dyDescent="0.25">
      <c r="E877" s="196">
        <f t="shared" si="56"/>
        <v>5101.2000000000007</v>
      </c>
      <c r="G877" s="156" t="str">
        <f t="shared" si="55"/>
        <v>Janeiro</v>
      </c>
      <c r="H877" s="193" t="str">
        <f t="shared" si="54"/>
        <v>Despesas</v>
      </c>
      <c r="I877" s="67">
        <f t="shared" ca="1" si="57"/>
        <v>0</v>
      </c>
    </row>
    <row r="878" spans="5:9" x14ac:dyDescent="0.25">
      <c r="E878" s="196">
        <f t="shared" si="56"/>
        <v>5101.2000000000007</v>
      </c>
      <c r="G878" s="156" t="str">
        <f t="shared" si="55"/>
        <v>Janeiro</v>
      </c>
      <c r="H878" s="193" t="str">
        <f t="shared" si="54"/>
        <v>Despesas</v>
      </c>
      <c r="I878" s="67">
        <f t="shared" ca="1" si="57"/>
        <v>0</v>
      </c>
    </row>
    <row r="879" spans="5:9" x14ac:dyDescent="0.25">
      <c r="E879" s="196">
        <f t="shared" si="56"/>
        <v>5101.2000000000007</v>
      </c>
      <c r="G879" s="156" t="str">
        <f t="shared" si="55"/>
        <v>Janeiro</v>
      </c>
      <c r="H879" s="193" t="str">
        <f t="shared" si="54"/>
        <v>Despesas</v>
      </c>
      <c r="I879" s="67">
        <f t="shared" ca="1" si="57"/>
        <v>0</v>
      </c>
    </row>
    <row r="880" spans="5:9" x14ac:dyDescent="0.25">
      <c r="E880" s="196">
        <f t="shared" si="56"/>
        <v>5101.2000000000007</v>
      </c>
      <c r="G880" s="156" t="str">
        <f t="shared" si="55"/>
        <v>Janeiro</v>
      </c>
      <c r="H880" s="193" t="str">
        <f t="shared" si="54"/>
        <v>Despesas</v>
      </c>
      <c r="I880" s="67">
        <f t="shared" ca="1" si="57"/>
        <v>0</v>
      </c>
    </row>
    <row r="881" spans="5:9" x14ac:dyDescent="0.25">
      <c r="E881" s="196">
        <f t="shared" si="56"/>
        <v>5101.2000000000007</v>
      </c>
      <c r="G881" s="156" t="str">
        <f t="shared" si="55"/>
        <v>Janeiro</v>
      </c>
      <c r="H881" s="193" t="str">
        <f t="shared" si="54"/>
        <v>Despesas</v>
      </c>
      <c r="I881" s="67">
        <f t="shared" ca="1" si="57"/>
        <v>0</v>
      </c>
    </row>
    <row r="882" spans="5:9" x14ac:dyDescent="0.25">
      <c r="E882" s="196">
        <f t="shared" si="56"/>
        <v>5101.2000000000007</v>
      </c>
      <c r="G882" s="156" t="str">
        <f t="shared" si="55"/>
        <v>Janeiro</v>
      </c>
      <c r="H882" s="193" t="str">
        <f t="shared" si="54"/>
        <v>Despesas</v>
      </c>
      <c r="I882" s="67">
        <f t="shared" ca="1" si="57"/>
        <v>0</v>
      </c>
    </row>
    <row r="883" spans="5:9" x14ac:dyDescent="0.25">
      <c r="E883" s="196">
        <f t="shared" si="56"/>
        <v>5101.2000000000007</v>
      </c>
      <c r="G883" s="156" t="str">
        <f t="shared" si="55"/>
        <v>Janeiro</v>
      </c>
      <c r="H883" s="193" t="str">
        <f t="shared" si="54"/>
        <v>Despesas</v>
      </c>
      <c r="I883" s="67">
        <f t="shared" ca="1" si="57"/>
        <v>0</v>
      </c>
    </row>
    <row r="884" spans="5:9" x14ac:dyDescent="0.25">
      <c r="E884" s="196">
        <f t="shared" si="56"/>
        <v>5101.2000000000007</v>
      </c>
      <c r="G884" s="156" t="str">
        <f t="shared" si="55"/>
        <v>Janeiro</v>
      </c>
      <c r="H884" s="193" t="str">
        <f t="shared" si="54"/>
        <v>Despesas</v>
      </c>
      <c r="I884" s="67">
        <f t="shared" ca="1" si="57"/>
        <v>0</v>
      </c>
    </row>
    <row r="885" spans="5:9" x14ac:dyDescent="0.25">
      <c r="E885" s="196">
        <f t="shared" si="56"/>
        <v>5101.2000000000007</v>
      </c>
      <c r="G885" s="156" t="str">
        <f t="shared" si="55"/>
        <v>Janeiro</v>
      </c>
      <c r="H885" s="193" t="str">
        <f t="shared" si="54"/>
        <v>Despesas</v>
      </c>
      <c r="I885" s="67">
        <f t="shared" ca="1" si="57"/>
        <v>0</v>
      </c>
    </row>
    <row r="886" spans="5:9" x14ac:dyDescent="0.25">
      <c r="E886" s="196">
        <f t="shared" si="56"/>
        <v>5101.2000000000007</v>
      </c>
      <c r="G886" s="156" t="str">
        <f t="shared" si="55"/>
        <v>Janeiro</v>
      </c>
      <c r="H886" s="193" t="str">
        <f t="shared" si="54"/>
        <v>Despesas</v>
      </c>
      <c r="I886" s="67">
        <f t="shared" ca="1" si="57"/>
        <v>0</v>
      </c>
    </row>
    <row r="887" spans="5:9" x14ac:dyDescent="0.25">
      <c r="E887" s="196">
        <f t="shared" si="56"/>
        <v>5101.2000000000007</v>
      </c>
      <c r="G887" s="156" t="str">
        <f t="shared" si="55"/>
        <v>Janeiro</v>
      </c>
      <c r="H887" s="193" t="str">
        <f t="shared" si="54"/>
        <v>Despesas</v>
      </c>
      <c r="I887" s="67">
        <f t="shared" ca="1" si="57"/>
        <v>0</v>
      </c>
    </row>
    <row r="888" spans="5:9" x14ac:dyDescent="0.25">
      <c r="E888" s="196">
        <f t="shared" si="56"/>
        <v>5101.2000000000007</v>
      </c>
      <c r="G888" s="156" t="str">
        <f t="shared" si="55"/>
        <v>Janeiro</v>
      </c>
      <c r="H888" s="193" t="str">
        <f t="shared" si="54"/>
        <v>Despesas</v>
      </c>
      <c r="I888" s="67">
        <f t="shared" ca="1" si="57"/>
        <v>0</v>
      </c>
    </row>
    <row r="889" spans="5:9" x14ac:dyDescent="0.25">
      <c r="E889" s="196">
        <f t="shared" si="56"/>
        <v>5101.2000000000007</v>
      </c>
      <c r="G889" s="156" t="str">
        <f t="shared" si="55"/>
        <v>Janeiro</v>
      </c>
      <c r="H889" s="193" t="str">
        <f t="shared" si="54"/>
        <v>Despesas</v>
      </c>
      <c r="I889" s="67">
        <f t="shared" ca="1" si="57"/>
        <v>0</v>
      </c>
    </row>
    <row r="890" spans="5:9" x14ac:dyDescent="0.25">
      <c r="E890" s="196">
        <f t="shared" si="56"/>
        <v>5101.2000000000007</v>
      </c>
      <c r="G890" s="156" t="str">
        <f t="shared" si="55"/>
        <v>Janeiro</v>
      </c>
      <c r="H890" s="193" t="str">
        <f t="shared" si="54"/>
        <v>Despesas</v>
      </c>
      <c r="I890" s="67">
        <f t="shared" ca="1" si="57"/>
        <v>0</v>
      </c>
    </row>
    <row r="891" spans="5:9" x14ac:dyDescent="0.25">
      <c r="E891" s="196">
        <f t="shared" si="56"/>
        <v>5101.2000000000007</v>
      </c>
      <c r="G891" s="156" t="str">
        <f t="shared" si="55"/>
        <v>Janeiro</v>
      </c>
      <c r="H891" s="193" t="str">
        <f t="shared" si="54"/>
        <v>Despesas</v>
      </c>
      <c r="I891" s="67">
        <f t="shared" ca="1" si="57"/>
        <v>0</v>
      </c>
    </row>
    <row r="892" spans="5:9" x14ac:dyDescent="0.25">
      <c r="E892" s="196">
        <f t="shared" si="56"/>
        <v>5101.2000000000007</v>
      </c>
      <c r="G892" s="156" t="str">
        <f t="shared" si="55"/>
        <v>Janeiro</v>
      </c>
      <c r="H892" s="193" t="str">
        <f t="shared" si="54"/>
        <v>Despesas</v>
      </c>
      <c r="I892" s="67">
        <f t="shared" ca="1" si="57"/>
        <v>0</v>
      </c>
    </row>
    <row r="893" spans="5:9" x14ac:dyDescent="0.25">
      <c r="E893" s="196">
        <f t="shared" si="56"/>
        <v>5101.2000000000007</v>
      </c>
      <c r="G893" s="156" t="str">
        <f t="shared" si="55"/>
        <v>Janeiro</v>
      </c>
      <c r="H893" s="193" t="str">
        <f t="shared" si="54"/>
        <v>Despesas</v>
      </c>
      <c r="I893" s="67">
        <f t="shared" ca="1" si="57"/>
        <v>0</v>
      </c>
    </row>
    <row r="894" spans="5:9" x14ac:dyDescent="0.25">
      <c r="E894" s="196">
        <f t="shared" si="56"/>
        <v>5101.2000000000007</v>
      </c>
      <c r="G894" s="156" t="str">
        <f t="shared" si="55"/>
        <v>Janeiro</v>
      </c>
      <c r="H894" s="193" t="str">
        <f t="shared" si="54"/>
        <v>Despesas</v>
      </c>
      <c r="I894" s="67">
        <f t="shared" ca="1" si="57"/>
        <v>0</v>
      </c>
    </row>
    <row r="895" spans="5:9" x14ac:dyDescent="0.25">
      <c r="E895" s="196">
        <f t="shared" si="56"/>
        <v>5101.2000000000007</v>
      </c>
      <c r="G895" s="156" t="str">
        <f t="shared" si="55"/>
        <v>Janeiro</v>
      </c>
      <c r="H895" s="193" t="str">
        <f t="shared" si="54"/>
        <v>Despesas</v>
      </c>
      <c r="I895" s="67">
        <f t="shared" ca="1" si="57"/>
        <v>0</v>
      </c>
    </row>
    <row r="896" spans="5:9" x14ac:dyDescent="0.25">
      <c r="E896" s="196">
        <f t="shared" si="56"/>
        <v>5101.2000000000007</v>
      </c>
      <c r="G896" s="156" t="str">
        <f t="shared" si="55"/>
        <v>Janeiro</v>
      </c>
      <c r="H896" s="193" t="str">
        <f t="shared" si="54"/>
        <v>Despesas</v>
      </c>
      <c r="I896" s="67">
        <f t="shared" ca="1" si="57"/>
        <v>0</v>
      </c>
    </row>
    <row r="897" spans="5:9" x14ac:dyDescent="0.25">
      <c r="E897" s="196">
        <f t="shared" si="56"/>
        <v>5101.2000000000007</v>
      </c>
      <c r="G897" s="156" t="str">
        <f t="shared" si="55"/>
        <v>Janeiro</v>
      </c>
      <c r="H897" s="193" t="str">
        <f t="shared" si="54"/>
        <v>Despesas</v>
      </c>
      <c r="I897" s="67">
        <f t="shared" ca="1" si="57"/>
        <v>0</v>
      </c>
    </row>
    <row r="898" spans="5:9" x14ac:dyDescent="0.25">
      <c r="E898" s="196">
        <f t="shared" si="56"/>
        <v>5101.2000000000007</v>
      </c>
      <c r="G898" s="156" t="str">
        <f t="shared" si="55"/>
        <v>Janeiro</v>
      </c>
      <c r="H898" s="193" t="str">
        <f t="shared" si="54"/>
        <v>Despesas</v>
      </c>
      <c r="I898" s="67">
        <f t="shared" ca="1" si="57"/>
        <v>0</v>
      </c>
    </row>
    <row r="899" spans="5:9" x14ac:dyDescent="0.25">
      <c r="E899" s="196">
        <f t="shared" si="56"/>
        <v>5101.2000000000007</v>
      </c>
      <c r="G899" s="156" t="str">
        <f t="shared" si="55"/>
        <v>Janeiro</v>
      </c>
      <c r="H899" s="193" t="str">
        <f t="shared" ref="H899:H962" si="58">IF(B899&gt;0,"Receitas","Despesas")</f>
        <v>Despesas</v>
      </c>
      <c r="I899" s="67">
        <f t="shared" ca="1" si="57"/>
        <v>0</v>
      </c>
    </row>
    <row r="900" spans="5:9" x14ac:dyDescent="0.25">
      <c r="E900" s="196">
        <f t="shared" si="56"/>
        <v>5101.2000000000007</v>
      </c>
      <c r="G900" s="156" t="str">
        <f t="shared" si="55"/>
        <v>Janeiro</v>
      </c>
      <c r="H900" s="193" t="str">
        <f t="shared" si="58"/>
        <v>Despesas</v>
      </c>
      <c r="I900" s="67">
        <f t="shared" ca="1" si="57"/>
        <v>0</v>
      </c>
    </row>
    <row r="901" spans="5:9" x14ac:dyDescent="0.25">
      <c r="E901" s="196">
        <f t="shared" si="56"/>
        <v>5101.2000000000007</v>
      </c>
      <c r="G901" s="156" t="str">
        <f t="shared" si="55"/>
        <v>Janeiro</v>
      </c>
      <c r="H901" s="193" t="str">
        <f t="shared" si="58"/>
        <v>Despesas</v>
      </c>
      <c r="I901" s="67">
        <f t="shared" ca="1" si="57"/>
        <v>0</v>
      </c>
    </row>
    <row r="902" spans="5:9" x14ac:dyDescent="0.25">
      <c r="E902" s="196">
        <f t="shared" si="56"/>
        <v>5101.2000000000007</v>
      </c>
      <c r="G902" s="156" t="str">
        <f t="shared" si="55"/>
        <v>Janeiro</v>
      </c>
      <c r="H902" s="193" t="str">
        <f t="shared" si="58"/>
        <v>Despesas</v>
      </c>
      <c r="I902" s="67">
        <f t="shared" ca="1" si="57"/>
        <v>0</v>
      </c>
    </row>
    <row r="903" spans="5:9" x14ac:dyDescent="0.25">
      <c r="E903" s="196">
        <f t="shared" si="56"/>
        <v>5101.2000000000007</v>
      </c>
      <c r="G903" s="156" t="str">
        <f t="shared" si="55"/>
        <v>Janeiro</v>
      </c>
      <c r="H903" s="193" t="str">
        <f t="shared" si="58"/>
        <v>Despesas</v>
      </c>
      <c r="I903" s="67">
        <f t="shared" ca="1" si="57"/>
        <v>0</v>
      </c>
    </row>
    <row r="904" spans="5:9" x14ac:dyDescent="0.25">
      <c r="E904" s="196">
        <f t="shared" si="56"/>
        <v>5101.2000000000007</v>
      </c>
      <c r="G904" s="156" t="str">
        <f t="shared" si="55"/>
        <v>Janeiro</v>
      </c>
      <c r="H904" s="193" t="str">
        <f t="shared" si="58"/>
        <v>Despesas</v>
      </c>
      <c r="I904" s="67">
        <f t="shared" ca="1" si="57"/>
        <v>0</v>
      </c>
    </row>
    <row r="905" spans="5:9" x14ac:dyDescent="0.25">
      <c r="E905" s="196">
        <f t="shared" si="56"/>
        <v>5101.2000000000007</v>
      </c>
      <c r="G905" s="156" t="str">
        <f t="shared" si="55"/>
        <v>Janeiro</v>
      </c>
      <c r="H905" s="193" t="str">
        <f t="shared" si="58"/>
        <v>Despesas</v>
      </c>
      <c r="I905" s="67">
        <f t="shared" ca="1" si="57"/>
        <v>0</v>
      </c>
    </row>
    <row r="906" spans="5:9" x14ac:dyDescent="0.25">
      <c r="E906" s="196">
        <f t="shared" si="56"/>
        <v>5101.2000000000007</v>
      </c>
      <c r="G906" s="156" t="str">
        <f t="shared" si="55"/>
        <v>Janeiro</v>
      </c>
      <c r="H906" s="193" t="str">
        <f t="shared" si="58"/>
        <v>Despesas</v>
      </c>
      <c r="I906" s="67">
        <f t="shared" ca="1" si="57"/>
        <v>0</v>
      </c>
    </row>
    <row r="907" spans="5:9" x14ac:dyDescent="0.25">
      <c r="E907" s="196">
        <f t="shared" si="56"/>
        <v>5101.2000000000007</v>
      </c>
      <c r="G907" s="156" t="str">
        <f t="shared" si="55"/>
        <v>Janeiro</v>
      </c>
      <c r="H907" s="193" t="str">
        <f t="shared" si="58"/>
        <v>Despesas</v>
      </c>
      <c r="I907" s="67">
        <f t="shared" ca="1" si="57"/>
        <v>0</v>
      </c>
    </row>
    <row r="908" spans="5:9" x14ac:dyDescent="0.25">
      <c r="E908" s="196">
        <f t="shared" si="56"/>
        <v>5101.2000000000007</v>
      </c>
      <c r="G908" s="156" t="str">
        <f t="shared" si="55"/>
        <v>Janeiro</v>
      </c>
      <c r="H908" s="193" t="str">
        <f t="shared" si="58"/>
        <v>Despesas</v>
      </c>
      <c r="I908" s="67">
        <f t="shared" ca="1" si="57"/>
        <v>0</v>
      </c>
    </row>
    <row r="909" spans="5:9" x14ac:dyDescent="0.25">
      <c r="E909" s="196">
        <f t="shared" si="56"/>
        <v>5101.2000000000007</v>
      </c>
      <c r="G909" s="156" t="str">
        <f t="shared" si="55"/>
        <v>Janeiro</v>
      </c>
      <c r="H909" s="193" t="str">
        <f t="shared" si="58"/>
        <v>Despesas</v>
      </c>
      <c r="I909" s="67">
        <f t="shared" ca="1" si="57"/>
        <v>0</v>
      </c>
    </row>
    <row r="910" spans="5:9" x14ac:dyDescent="0.25">
      <c r="E910" s="196">
        <f t="shared" si="56"/>
        <v>5101.2000000000007</v>
      </c>
      <c r="G910" s="156" t="str">
        <f t="shared" ref="G910:G973" si="59">IF(ISNA(VLOOKUP(MONTH(A910),$O$3:$P$14,2)),"",VLOOKUP(MONTH(A910),$O$3:$P$14,2))</f>
        <v>Janeiro</v>
      </c>
      <c r="H910" s="193" t="str">
        <f t="shared" si="58"/>
        <v>Despesas</v>
      </c>
      <c r="I910" s="67">
        <f t="shared" ca="1" si="57"/>
        <v>0</v>
      </c>
    </row>
    <row r="911" spans="5:9" x14ac:dyDescent="0.25">
      <c r="E911" s="196">
        <f t="shared" ref="E911:E974" si="60">E910+B911</f>
        <v>5101.2000000000007</v>
      </c>
      <c r="G911" s="156" t="str">
        <f t="shared" si="59"/>
        <v>Janeiro</v>
      </c>
      <c r="H911" s="193" t="str">
        <f t="shared" si="58"/>
        <v>Despesas</v>
      </c>
      <c r="I911" s="67">
        <f t="shared" ca="1" si="57"/>
        <v>0</v>
      </c>
    </row>
    <row r="912" spans="5:9" x14ac:dyDescent="0.25">
      <c r="E912" s="196">
        <f t="shared" si="60"/>
        <v>5101.2000000000007</v>
      </c>
      <c r="G912" s="156" t="str">
        <f t="shared" si="59"/>
        <v>Janeiro</v>
      </c>
      <c r="H912" s="193" t="str">
        <f t="shared" si="58"/>
        <v>Despesas</v>
      </c>
      <c r="I912" s="67">
        <f t="shared" ca="1" si="57"/>
        <v>0</v>
      </c>
    </row>
    <row r="913" spans="5:9" x14ac:dyDescent="0.25">
      <c r="E913" s="196">
        <f t="shared" si="60"/>
        <v>5101.2000000000007</v>
      </c>
      <c r="G913" s="156" t="str">
        <f t="shared" si="59"/>
        <v>Janeiro</v>
      </c>
      <c r="H913" s="193" t="str">
        <f t="shared" si="58"/>
        <v>Despesas</v>
      </c>
      <c r="I913" s="67">
        <f t="shared" ca="1" si="57"/>
        <v>0</v>
      </c>
    </row>
    <row r="914" spans="5:9" x14ac:dyDescent="0.25">
      <c r="E914" s="196">
        <f t="shared" si="60"/>
        <v>5101.2000000000007</v>
      </c>
      <c r="G914" s="156" t="str">
        <f t="shared" si="59"/>
        <v>Janeiro</v>
      </c>
      <c r="H914" s="193" t="str">
        <f t="shared" si="58"/>
        <v>Despesas</v>
      </c>
      <c r="I914" s="67">
        <f t="shared" ca="1" si="57"/>
        <v>0</v>
      </c>
    </row>
    <row r="915" spans="5:9" x14ac:dyDescent="0.25">
      <c r="E915" s="196">
        <f t="shared" si="60"/>
        <v>5101.2000000000007</v>
      </c>
      <c r="G915" s="156" t="str">
        <f t="shared" si="59"/>
        <v>Janeiro</v>
      </c>
      <c r="H915" s="193" t="str">
        <f t="shared" si="58"/>
        <v>Despesas</v>
      </c>
      <c r="I915" s="67">
        <f t="shared" ca="1" si="57"/>
        <v>0</v>
      </c>
    </row>
    <row r="916" spans="5:9" x14ac:dyDescent="0.25">
      <c r="E916" s="196">
        <f t="shared" si="60"/>
        <v>5101.2000000000007</v>
      </c>
      <c r="G916" s="156" t="str">
        <f t="shared" si="59"/>
        <v>Janeiro</v>
      </c>
      <c r="H916" s="193" t="str">
        <f t="shared" si="58"/>
        <v>Despesas</v>
      </c>
      <c r="I916" s="67">
        <f t="shared" ca="1" si="57"/>
        <v>0</v>
      </c>
    </row>
    <row r="917" spans="5:9" x14ac:dyDescent="0.25">
      <c r="E917" s="196">
        <f t="shared" si="60"/>
        <v>5101.2000000000007</v>
      </c>
      <c r="G917" s="156" t="str">
        <f t="shared" si="59"/>
        <v>Janeiro</v>
      </c>
      <c r="H917" s="193" t="str">
        <f t="shared" si="58"/>
        <v>Despesas</v>
      </c>
      <c r="I917" s="67">
        <f t="shared" ca="1" si="57"/>
        <v>0</v>
      </c>
    </row>
    <row r="918" spans="5:9" x14ac:dyDescent="0.25">
      <c r="E918" s="196">
        <f t="shared" si="60"/>
        <v>5101.2000000000007</v>
      </c>
      <c r="G918" s="156" t="str">
        <f t="shared" si="59"/>
        <v>Janeiro</v>
      </c>
      <c r="H918" s="193" t="str">
        <f t="shared" si="58"/>
        <v>Despesas</v>
      </c>
      <c r="I918" s="67">
        <f t="shared" ref="I918:I981" ca="1" si="61">IF(A918=TODAY(),IF(A919=TODAY(),0,E918),0)</f>
        <v>0</v>
      </c>
    </row>
    <row r="919" spans="5:9" x14ac:dyDescent="0.25">
      <c r="E919" s="196">
        <f t="shared" si="60"/>
        <v>5101.2000000000007</v>
      </c>
      <c r="G919" s="156" t="str">
        <f t="shared" si="59"/>
        <v>Janeiro</v>
      </c>
      <c r="H919" s="193" t="str">
        <f t="shared" si="58"/>
        <v>Despesas</v>
      </c>
      <c r="I919" s="67">
        <f t="shared" ca="1" si="61"/>
        <v>0</v>
      </c>
    </row>
    <row r="920" spans="5:9" x14ac:dyDescent="0.25">
      <c r="E920" s="196">
        <f t="shared" si="60"/>
        <v>5101.2000000000007</v>
      </c>
      <c r="G920" s="156" t="str">
        <f t="shared" si="59"/>
        <v>Janeiro</v>
      </c>
      <c r="H920" s="193" t="str">
        <f t="shared" si="58"/>
        <v>Despesas</v>
      </c>
      <c r="I920" s="67">
        <f t="shared" ca="1" si="61"/>
        <v>0</v>
      </c>
    </row>
    <row r="921" spans="5:9" x14ac:dyDescent="0.25">
      <c r="E921" s="196">
        <f t="shared" si="60"/>
        <v>5101.2000000000007</v>
      </c>
      <c r="G921" s="156" t="str">
        <f t="shared" si="59"/>
        <v>Janeiro</v>
      </c>
      <c r="H921" s="193" t="str">
        <f t="shared" si="58"/>
        <v>Despesas</v>
      </c>
      <c r="I921" s="67">
        <f t="shared" ca="1" si="61"/>
        <v>0</v>
      </c>
    </row>
    <row r="922" spans="5:9" x14ac:dyDescent="0.25">
      <c r="E922" s="196">
        <f t="shared" si="60"/>
        <v>5101.2000000000007</v>
      </c>
      <c r="G922" s="156" t="str">
        <f t="shared" si="59"/>
        <v>Janeiro</v>
      </c>
      <c r="H922" s="193" t="str">
        <f t="shared" si="58"/>
        <v>Despesas</v>
      </c>
      <c r="I922" s="67">
        <f t="shared" ca="1" si="61"/>
        <v>0</v>
      </c>
    </row>
    <row r="923" spans="5:9" x14ac:dyDescent="0.25">
      <c r="E923" s="196">
        <f t="shared" si="60"/>
        <v>5101.2000000000007</v>
      </c>
      <c r="G923" s="156" t="str">
        <f t="shared" si="59"/>
        <v>Janeiro</v>
      </c>
      <c r="H923" s="193" t="str">
        <f t="shared" si="58"/>
        <v>Despesas</v>
      </c>
      <c r="I923" s="67">
        <f t="shared" ca="1" si="61"/>
        <v>0</v>
      </c>
    </row>
    <row r="924" spans="5:9" x14ac:dyDescent="0.25">
      <c r="E924" s="196">
        <f t="shared" si="60"/>
        <v>5101.2000000000007</v>
      </c>
      <c r="G924" s="156" t="str">
        <f t="shared" si="59"/>
        <v>Janeiro</v>
      </c>
      <c r="H924" s="193" t="str">
        <f t="shared" si="58"/>
        <v>Despesas</v>
      </c>
      <c r="I924" s="67">
        <f t="shared" ca="1" si="61"/>
        <v>0</v>
      </c>
    </row>
    <row r="925" spans="5:9" x14ac:dyDescent="0.25">
      <c r="E925" s="196">
        <f t="shared" si="60"/>
        <v>5101.2000000000007</v>
      </c>
      <c r="G925" s="156" t="str">
        <f t="shared" si="59"/>
        <v>Janeiro</v>
      </c>
      <c r="H925" s="193" t="str">
        <f t="shared" si="58"/>
        <v>Despesas</v>
      </c>
      <c r="I925" s="67">
        <f t="shared" ca="1" si="61"/>
        <v>0</v>
      </c>
    </row>
    <row r="926" spans="5:9" x14ac:dyDescent="0.25">
      <c r="E926" s="196">
        <f t="shared" si="60"/>
        <v>5101.2000000000007</v>
      </c>
      <c r="G926" s="156" t="str">
        <f t="shared" si="59"/>
        <v>Janeiro</v>
      </c>
      <c r="H926" s="193" t="str">
        <f t="shared" si="58"/>
        <v>Despesas</v>
      </c>
      <c r="I926" s="67">
        <f t="shared" ca="1" si="61"/>
        <v>0</v>
      </c>
    </row>
    <row r="927" spans="5:9" x14ac:dyDescent="0.25">
      <c r="E927" s="196">
        <f t="shared" si="60"/>
        <v>5101.2000000000007</v>
      </c>
      <c r="G927" s="156" t="str">
        <f t="shared" si="59"/>
        <v>Janeiro</v>
      </c>
      <c r="H927" s="193" t="str">
        <f t="shared" si="58"/>
        <v>Despesas</v>
      </c>
      <c r="I927" s="67">
        <f t="shared" ca="1" si="61"/>
        <v>0</v>
      </c>
    </row>
    <row r="928" spans="5:9" x14ac:dyDescent="0.25">
      <c r="E928" s="196">
        <f t="shared" si="60"/>
        <v>5101.2000000000007</v>
      </c>
      <c r="G928" s="156" t="str">
        <f t="shared" si="59"/>
        <v>Janeiro</v>
      </c>
      <c r="H928" s="193" t="str">
        <f t="shared" si="58"/>
        <v>Despesas</v>
      </c>
      <c r="I928" s="67">
        <f t="shared" ca="1" si="61"/>
        <v>0</v>
      </c>
    </row>
    <row r="929" spans="5:9" x14ac:dyDescent="0.25">
      <c r="E929" s="196">
        <f t="shared" si="60"/>
        <v>5101.2000000000007</v>
      </c>
      <c r="G929" s="156" t="str">
        <f t="shared" si="59"/>
        <v>Janeiro</v>
      </c>
      <c r="H929" s="193" t="str">
        <f t="shared" si="58"/>
        <v>Despesas</v>
      </c>
      <c r="I929" s="67">
        <f t="shared" ca="1" si="61"/>
        <v>0</v>
      </c>
    </row>
    <row r="930" spans="5:9" x14ac:dyDescent="0.25">
      <c r="E930" s="196">
        <f t="shared" si="60"/>
        <v>5101.2000000000007</v>
      </c>
      <c r="G930" s="156" t="str">
        <f t="shared" si="59"/>
        <v>Janeiro</v>
      </c>
      <c r="H930" s="193" t="str">
        <f t="shared" si="58"/>
        <v>Despesas</v>
      </c>
      <c r="I930" s="67">
        <f t="shared" ca="1" si="61"/>
        <v>0</v>
      </c>
    </row>
    <row r="931" spans="5:9" x14ac:dyDescent="0.25">
      <c r="E931" s="196">
        <f t="shared" si="60"/>
        <v>5101.2000000000007</v>
      </c>
      <c r="G931" s="156" t="str">
        <f t="shared" si="59"/>
        <v>Janeiro</v>
      </c>
      <c r="H931" s="193" t="str">
        <f t="shared" si="58"/>
        <v>Despesas</v>
      </c>
      <c r="I931" s="67">
        <f t="shared" ca="1" si="61"/>
        <v>0</v>
      </c>
    </row>
    <row r="932" spans="5:9" x14ac:dyDescent="0.25">
      <c r="E932" s="196">
        <f t="shared" si="60"/>
        <v>5101.2000000000007</v>
      </c>
      <c r="G932" s="156" t="str">
        <f t="shared" si="59"/>
        <v>Janeiro</v>
      </c>
      <c r="H932" s="193" t="str">
        <f t="shared" si="58"/>
        <v>Despesas</v>
      </c>
      <c r="I932" s="67">
        <f t="shared" ca="1" si="61"/>
        <v>0</v>
      </c>
    </row>
    <row r="933" spans="5:9" x14ac:dyDescent="0.25">
      <c r="E933" s="196">
        <f t="shared" si="60"/>
        <v>5101.2000000000007</v>
      </c>
      <c r="G933" s="156" t="str">
        <f t="shared" si="59"/>
        <v>Janeiro</v>
      </c>
      <c r="H933" s="193" t="str">
        <f t="shared" si="58"/>
        <v>Despesas</v>
      </c>
      <c r="I933" s="67">
        <f t="shared" ca="1" si="61"/>
        <v>0</v>
      </c>
    </row>
    <row r="934" spans="5:9" x14ac:dyDescent="0.25">
      <c r="E934" s="196">
        <f t="shared" si="60"/>
        <v>5101.2000000000007</v>
      </c>
      <c r="G934" s="156" t="str">
        <f t="shared" si="59"/>
        <v>Janeiro</v>
      </c>
      <c r="H934" s="193" t="str">
        <f t="shared" si="58"/>
        <v>Despesas</v>
      </c>
      <c r="I934" s="67">
        <f t="shared" ca="1" si="61"/>
        <v>0</v>
      </c>
    </row>
    <row r="935" spans="5:9" x14ac:dyDescent="0.25">
      <c r="E935" s="196">
        <f t="shared" si="60"/>
        <v>5101.2000000000007</v>
      </c>
      <c r="G935" s="156" t="str">
        <f t="shared" si="59"/>
        <v>Janeiro</v>
      </c>
      <c r="H935" s="193" t="str">
        <f t="shared" si="58"/>
        <v>Despesas</v>
      </c>
      <c r="I935" s="67">
        <f t="shared" ca="1" si="61"/>
        <v>0</v>
      </c>
    </row>
    <row r="936" spans="5:9" x14ac:dyDescent="0.25">
      <c r="E936" s="196">
        <f t="shared" si="60"/>
        <v>5101.2000000000007</v>
      </c>
      <c r="G936" s="156" t="str">
        <f t="shared" si="59"/>
        <v>Janeiro</v>
      </c>
      <c r="H936" s="193" t="str">
        <f t="shared" si="58"/>
        <v>Despesas</v>
      </c>
      <c r="I936" s="67">
        <f t="shared" ca="1" si="61"/>
        <v>0</v>
      </c>
    </row>
    <row r="937" spans="5:9" x14ac:dyDescent="0.25">
      <c r="E937" s="196">
        <f t="shared" si="60"/>
        <v>5101.2000000000007</v>
      </c>
      <c r="G937" s="156" t="str">
        <f t="shared" si="59"/>
        <v>Janeiro</v>
      </c>
      <c r="H937" s="193" t="str">
        <f t="shared" si="58"/>
        <v>Despesas</v>
      </c>
      <c r="I937" s="67">
        <f t="shared" ca="1" si="61"/>
        <v>0</v>
      </c>
    </row>
    <row r="938" spans="5:9" x14ac:dyDescent="0.25">
      <c r="E938" s="196">
        <f t="shared" si="60"/>
        <v>5101.2000000000007</v>
      </c>
      <c r="G938" s="156" t="str">
        <f t="shared" si="59"/>
        <v>Janeiro</v>
      </c>
      <c r="H938" s="193" t="str">
        <f t="shared" si="58"/>
        <v>Despesas</v>
      </c>
      <c r="I938" s="67">
        <f t="shared" ca="1" si="61"/>
        <v>0</v>
      </c>
    </row>
    <row r="939" spans="5:9" x14ac:dyDescent="0.25">
      <c r="E939" s="196">
        <f t="shared" si="60"/>
        <v>5101.2000000000007</v>
      </c>
      <c r="G939" s="156" t="str">
        <f t="shared" si="59"/>
        <v>Janeiro</v>
      </c>
      <c r="H939" s="193" t="str">
        <f t="shared" si="58"/>
        <v>Despesas</v>
      </c>
      <c r="I939" s="67">
        <f t="shared" ca="1" si="61"/>
        <v>0</v>
      </c>
    </row>
    <row r="940" spans="5:9" x14ac:dyDescent="0.25">
      <c r="E940" s="196">
        <f t="shared" si="60"/>
        <v>5101.2000000000007</v>
      </c>
      <c r="G940" s="156" t="str">
        <f t="shared" si="59"/>
        <v>Janeiro</v>
      </c>
      <c r="H940" s="193" t="str">
        <f t="shared" si="58"/>
        <v>Despesas</v>
      </c>
      <c r="I940" s="67">
        <f t="shared" ca="1" si="61"/>
        <v>0</v>
      </c>
    </row>
    <row r="941" spans="5:9" x14ac:dyDescent="0.25">
      <c r="E941" s="196">
        <f t="shared" si="60"/>
        <v>5101.2000000000007</v>
      </c>
      <c r="G941" s="156" t="str">
        <f t="shared" si="59"/>
        <v>Janeiro</v>
      </c>
      <c r="H941" s="193" t="str">
        <f t="shared" si="58"/>
        <v>Despesas</v>
      </c>
      <c r="I941" s="67">
        <f t="shared" ca="1" si="61"/>
        <v>0</v>
      </c>
    </row>
    <row r="942" spans="5:9" x14ac:dyDescent="0.25">
      <c r="E942" s="196">
        <f t="shared" si="60"/>
        <v>5101.2000000000007</v>
      </c>
      <c r="G942" s="156" t="str">
        <f t="shared" si="59"/>
        <v>Janeiro</v>
      </c>
      <c r="H942" s="193" t="str">
        <f t="shared" si="58"/>
        <v>Despesas</v>
      </c>
      <c r="I942" s="67">
        <f t="shared" ca="1" si="61"/>
        <v>0</v>
      </c>
    </row>
    <row r="943" spans="5:9" x14ac:dyDescent="0.25">
      <c r="E943" s="196">
        <f t="shared" si="60"/>
        <v>5101.2000000000007</v>
      </c>
      <c r="G943" s="156" t="str">
        <f t="shared" si="59"/>
        <v>Janeiro</v>
      </c>
      <c r="H943" s="193" t="str">
        <f t="shared" si="58"/>
        <v>Despesas</v>
      </c>
      <c r="I943" s="67">
        <f t="shared" ca="1" si="61"/>
        <v>0</v>
      </c>
    </row>
    <row r="944" spans="5:9" x14ac:dyDescent="0.25">
      <c r="E944" s="196">
        <f t="shared" si="60"/>
        <v>5101.2000000000007</v>
      </c>
      <c r="G944" s="156" t="str">
        <f t="shared" si="59"/>
        <v>Janeiro</v>
      </c>
      <c r="H944" s="193" t="str">
        <f t="shared" si="58"/>
        <v>Despesas</v>
      </c>
      <c r="I944" s="67">
        <f t="shared" ca="1" si="61"/>
        <v>0</v>
      </c>
    </row>
    <row r="945" spans="5:9" x14ac:dyDescent="0.25">
      <c r="E945" s="196">
        <f t="shared" si="60"/>
        <v>5101.2000000000007</v>
      </c>
      <c r="G945" s="156" t="str">
        <f t="shared" si="59"/>
        <v>Janeiro</v>
      </c>
      <c r="H945" s="193" t="str">
        <f t="shared" si="58"/>
        <v>Despesas</v>
      </c>
      <c r="I945" s="67">
        <f t="shared" ca="1" si="61"/>
        <v>0</v>
      </c>
    </row>
    <row r="946" spans="5:9" x14ac:dyDescent="0.25">
      <c r="E946" s="196">
        <f t="shared" si="60"/>
        <v>5101.2000000000007</v>
      </c>
      <c r="G946" s="156" t="str">
        <f t="shared" si="59"/>
        <v>Janeiro</v>
      </c>
      <c r="H946" s="193" t="str">
        <f t="shared" si="58"/>
        <v>Despesas</v>
      </c>
      <c r="I946" s="67">
        <f t="shared" ca="1" si="61"/>
        <v>0</v>
      </c>
    </row>
    <row r="947" spans="5:9" x14ac:dyDescent="0.25">
      <c r="E947" s="196">
        <f t="shared" si="60"/>
        <v>5101.2000000000007</v>
      </c>
      <c r="G947" s="156" t="str">
        <f t="shared" si="59"/>
        <v>Janeiro</v>
      </c>
      <c r="H947" s="193" t="str">
        <f t="shared" si="58"/>
        <v>Despesas</v>
      </c>
      <c r="I947" s="67">
        <f t="shared" ca="1" si="61"/>
        <v>0</v>
      </c>
    </row>
    <row r="948" spans="5:9" x14ac:dyDescent="0.25">
      <c r="E948" s="196">
        <f t="shared" si="60"/>
        <v>5101.2000000000007</v>
      </c>
      <c r="G948" s="156" t="str">
        <f t="shared" si="59"/>
        <v>Janeiro</v>
      </c>
      <c r="H948" s="193" t="str">
        <f t="shared" si="58"/>
        <v>Despesas</v>
      </c>
      <c r="I948" s="67">
        <f t="shared" ca="1" si="61"/>
        <v>0</v>
      </c>
    </row>
    <row r="949" spans="5:9" x14ac:dyDescent="0.25">
      <c r="E949" s="196">
        <f t="shared" si="60"/>
        <v>5101.2000000000007</v>
      </c>
      <c r="G949" s="156" t="str">
        <f t="shared" si="59"/>
        <v>Janeiro</v>
      </c>
      <c r="H949" s="193" t="str">
        <f t="shared" si="58"/>
        <v>Despesas</v>
      </c>
      <c r="I949" s="67">
        <f t="shared" ca="1" si="61"/>
        <v>0</v>
      </c>
    </row>
    <row r="950" spans="5:9" x14ac:dyDescent="0.25">
      <c r="E950" s="196">
        <f t="shared" si="60"/>
        <v>5101.2000000000007</v>
      </c>
      <c r="G950" s="156" t="str">
        <f t="shared" si="59"/>
        <v>Janeiro</v>
      </c>
      <c r="H950" s="193" t="str">
        <f t="shared" si="58"/>
        <v>Despesas</v>
      </c>
      <c r="I950" s="67">
        <f t="shared" ca="1" si="61"/>
        <v>0</v>
      </c>
    </row>
    <row r="951" spans="5:9" x14ac:dyDescent="0.25">
      <c r="E951" s="196">
        <f t="shared" si="60"/>
        <v>5101.2000000000007</v>
      </c>
      <c r="G951" s="156" t="str">
        <f t="shared" si="59"/>
        <v>Janeiro</v>
      </c>
      <c r="H951" s="193" t="str">
        <f t="shared" si="58"/>
        <v>Despesas</v>
      </c>
      <c r="I951" s="67">
        <f t="shared" ca="1" si="61"/>
        <v>0</v>
      </c>
    </row>
    <row r="952" spans="5:9" x14ac:dyDescent="0.25">
      <c r="E952" s="196">
        <f t="shared" si="60"/>
        <v>5101.2000000000007</v>
      </c>
      <c r="G952" s="156" t="str">
        <f t="shared" si="59"/>
        <v>Janeiro</v>
      </c>
      <c r="H952" s="193" t="str">
        <f t="shared" si="58"/>
        <v>Despesas</v>
      </c>
      <c r="I952" s="67">
        <f t="shared" ca="1" si="61"/>
        <v>0</v>
      </c>
    </row>
    <row r="953" spans="5:9" x14ac:dyDescent="0.25">
      <c r="E953" s="196">
        <f t="shared" si="60"/>
        <v>5101.2000000000007</v>
      </c>
      <c r="G953" s="156" t="str">
        <f t="shared" si="59"/>
        <v>Janeiro</v>
      </c>
      <c r="H953" s="193" t="str">
        <f t="shared" si="58"/>
        <v>Despesas</v>
      </c>
      <c r="I953" s="67">
        <f t="shared" ca="1" si="61"/>
        <v>0</v>
      </c>
    </row>
    <row r="954" spans="5:9" x14ac:dyDescent="0.25">
      <c r="E954" s="196">
        <f t="shared" si="60"/>
        <v>5101.2000000000007</v>
      </c>
      <c r="G954" s="156" t="str">
        <f t="shared" si="59"/>
        <v>Janeiro</v>
      </c>
      <c r="H954" s="193" t="str">
        <f t="shared" si="58"/>
        <v>Despesas</v>
      </c>
      <c r="I954" s="67">
        <f t="shared" ca="1" si="61"/>
        <v>0</v>
      </c>
    </row>
    <row r="955" spans="5:9" x14ac:dyDescent="0.25">
      <c r="E955" s="196">
        <f t="shared" si="60"/>
        <v>5101.2000000000007</v>
      </c>
      <c r="G955" s="156" t="str">
        <f t="shared" si="59"/>
        <v>Janeiro</v>
      </c>
      <c r="H955" s="193" t="str">
        <f t="shared" si="58"/>
        <v>Despesas</v>
      </c>
      <c r="I955" s="67">
        <f t="shared" ca="1" si="61"/>
        <v>0</v>
      </c>
    </row>
    <row r="956" spans="5:9" x14ac:dyDescent="0.25">
      <c r="E956" s="196">
        <f t="shared" si="60"/>
        <v>5101.2000000000007</v>
      </c>
      <c r="G956" s="156" t="str">
        <f t="shared" si="59"/>
        <v>Janeiro</v>
      </c>
      <c r="H956" s="193" t="str">
        <f t="shared" si="58"/>
        <v>Despesas</v>
      </c>
      <c r="I956" s="67">
        <f t="shared" ca="1" si="61"/>
        <v>0</v>
      </c>
    </row>
    <row r="957" spans="5:9" x14ac:dyDescent="0.25">
      <c r="E957" s="196">
        <f t="shared" si="60"/>
        <v>5101.2000000000007</v>
      </c>
      <c r="G957" s="156" t="str">
        <f t="shared" si="59"/>
        <v>Janeiro</v>
      </c>
      <c r="H957" s="193" t="str">
        <f t="shared" si="58"/>
        <v>Despesas</v>
      </c>
      <c r="I957" s="67">
        <f t="shared" ca="1" si="61"/>
        <v>0</v>
      </c>
    </row>
    <row r="958" spans="5:9" x14ac:dyDescent="0.25">
      <c r="E958" s="196">
        <f t="shared" si="60"/>
        <v>5101.2000000000007</v>
      </c>
      <c r="G958" s="156" t="str">
        <f t="shared" si="59"/>
        <v>Janeiro</v>
      </c>
      <c r="H958" s="193" t="str">
        <f t="shared" si="58"/>
        <v>Despesas</v>
      </c>
      <c r="I958" s="67">
        <f t="shared" ca="1" si="61"/>
        <v>0</v>
      </c>
    </row>
    <row r="959" spans="5:9" x14ac:dyDescent="0.25">
      <c r="E959" s="196">
        <f t="shared" si="60"/>
        <v>5101.2000000000007</v>
      </c>
      <c r="G959" s="156" t="str">
        <f t="shared" si="59"/>
        <v>Janeiro</v>
      </c>
      <c r="H959" s="193" t="str">
        <f t="shared" si="58"/>
        <v>Despesas</v>
      </c>
      <c r="I959" s="67">
        <f t="shared" ca="1" si="61"/>
        <v>0</v>
      </c>
    </row>
    <row r="960" spans="5:9" x14ac:dyDescent="0.25">
      <c r="E960" s="196">
        <f t="shared" si="60"/>
        <v>5101.2000000000007</v>
      </c>
      <c r="G960" s="156" t="str">
        <f t="shared" si="59"/>
        <v>Janeiro</v>
      </c>
      <c r="H960" s="193" t="str">
        <f t="shared" si="58"/>
        <v>Despesas</v>
      </c>
      <c r="I960" s="67">
        <f t="shared" ca="1" si="61"/>
        <v>0</v>
      </c>
    </row>
    <row r="961" spans="5:9" x14ac:dyDescent="0.25">
      <c r="E961" s="196">
        <f t="shared" si="60"/>
        <v>5101.2000000000007</v>
      </c>
      <c r="G961" s="156" t="str">
        <f t="shared" si="59"/>
        <v>Janeiro</v>
      </c>
      <c r="H961" s="193" t="str">
        <f t="shared" si="58"/>
        <v>Despesas</v>
      </c>
      <c r="I961" s="67">
        <f t="shared" ca="1" si="61"/>
        <v>0</v>
      </c>
    </row>
    <row r="962" spans="5:9" x14ac:dyDescent="0.25">
      <c r="E962" s="196">
        <f t="shared" si="60"/>
        <v>5101.2000000000007</v>
      </c>
      <c r="G962" s="156" t="str">
        <f t="shared" si="59"/>
        <v>Janeiro</v>
      </c>
      <c r="H962" s="193" t="str">
        <f t="shared" si="58"/>
        <v>Despesas</v>
      </c>
      <c r="I962" s="67">
        <f t="shared" ca="1" si="61"/>
        <v>0</v>
      </c>
    </row>
    <row r="963" spans="5:9" x14ac:dyDescent="0.25">
      <c r="E963" s="196">
        <f t="shared" si="60"/>
        <v>5101.2000000000007</v>
      </c>
      <c r="G963" s="156" t="str">
        <f t="shared" si="59"/>
        <v>Janeiro</v>
      </c>
      <c r="H963" s="193" t="str">
        <f t="shared" ref="H963:H1026" si="62">IF(B963&gt;0,"Receitas","Despesas")</f>
        <v>Despesas</v>
      </c>
      <c r="I963" s="67">
        <f t="shared" ca="1" si="61"/>
        <v>0</v>
      </c>
    </row>
    <row r="964" spans="5:9" x14ac:dyDescent="0.25">
      <c r="E964" s="196">
        <f t="shared" si="60"/>
        <v>5101.2000000000007</v>
      </c>
      <c r="G964" s="156" t="str">
        <f t="shared" si="59"/>
        <v>Janeiro</v>
      </c>
      <c r="H964" s="193" t="str">
        <f t="shared" si="62"/>
        <v>Despesas</v>
      </c>
      <c r="I964" s="67">
        <f t="shared" ca="1" si="61"/>
        <v>0</v>
      </c>
    </row>
    <row r="965" spans="5:9" x14ac:dyDescent="0.25">
      <c r="E965" s="196">
        <f t="shared" si="60"/>
        <v>5101.2000000000007</v>
      </c>
      <c r="G965" s="156" t="str">
        <f t="shared" si="59"/>
        <v>Janeiro</v>
      </c>
      <c r="H965" s="193" t="str">
        <f t="shared" si="62"/>
        <v>Despesas</v>
      </c>
      <c r="I965" s="67">
        <f t="shared" ca="1" si="61"/>
        <v>0</v>
      </c>
    </row>
    <row r="966" spans="5:9" x14ac:dyDescent="0.25">
      <c r="E966" s="196">
        <f t="shared" si="60"/>
        <v>5101.2000000000007</v>
      </c>
      <c r="G966" s="156" t="str">
        <f t="shared" si="59"/>
        <v>Janeiro</v>
      </c>
      <c r="H966" s="193" t="str">
        <f t="shared" si="62"/>
        <v>Despesas</v>
      </c>
      <c r="I966" s="67">
        <f t="shared" ca="1" si="61"/>
        <v>0</v>
      </c>
    </row>
    <row r="967" spans="5:9" x14ac:dyDescent="0.25">
      <c r="E967" s="196">
        <f t="shared" si="60"/>
        <v>5101.2000000000007</v>
      </c>
      <c r="G967" s="156" t="str">
        <f t="shared" si="59"/>
        <v>Janeiro</v>
      </c>
      <c r="H967" s="193" t="str">
        <f t="shared" si="62"/>
        <v>Despesas</v>
      </c>
      <c r="I967" s="67">
        <f t="shared" ca="1" si="61"/>
        <v>0</v>
      </c>
    </row>
    <row r="968" spans="5:9" x14ac:dyDescent="0.25">
      <c r="E968" s="196">
        <f t="shared" si="60"/>
        <v>5101.2000000000007</v>
      </c>
      <c r="G968" s="156" t="str">
        <f t="shared" si="59"/>
        <v>Janeiro</v>
      </c>
      <c r="H968" s="193" t="str">
        <f t="shared" si="62"/>
        <v>Despesas</v>
      </c>
      <c r="I968" s="67">
        <f t="shared" ca="1" si="61"/>
        <v>0</v>
      </c>
    </row>
    <row r="969" spans="5:9" x14ac:dyDescent="0.25">
      <c r="E969" s="196">
        <f t="shared" si="60"/>
        <v>5101.2000000000007</v>
      </c>
      <c r="G969" s="156" t="str">
        <f t="shared" si="59"/>
        <v>Janeiro</v>
      </c>
      <c r="H969" s="193" t="str">
        <f t="shared" si="62"/>
        <v>Despesas</v>
      </c>
      <c r="I969" s="67">
        <f t="shared" ca="1" si="61"/>
        <v>0</v>
      </c>
    </row>
    <row r="970" spans="5:9" x14ac:dyDescent="0.25">
      <c r="E970" s="196">
        <f t="shared" si="60"/>
        <v>5101.2000000000007</v>
      </c>
      <c r="G970" s="156" t="str">
        <f t="shared" si="59"/>
        <v>Janeiro</v>
      </c>
      <c r="H970" s="193" t="str">
        <f t="shared" si="62"/>
        <v>Despesas</v>
      </c>
      <c r="I970" s="67">
        <f t="shared" ca="1" si="61"/>
        <v>0</v>
      </c>
    </row>
    <row r="971" spans="5:9" x14ac:dyDescent="0.25">
      <c r="E971" s="196">
        <f t="shared" si="60"/>
        <v>5101.2000000000007</v>
      </c>
      <c r="G971" s="156" t="str">
        <f t="shared" si="59"/>
        <v>Janeiro</v>
      </c>
      <c r="H971" s="193" t="str">
        <f t="shared" si="62"/>
        <v>Despesas</v>
      </c>
      <c r="I971" s="67">
        <f t="shared" ca="1" si="61"/>
        <v>0</v>
      </c>
    </row>
    <row r="972" spans="5:9" x14ac:dyDescent="0.25">
      <c r="E972" s="196">
        <f t="shared" si="60"/>
        <v>5101.2000000000007</v>
      </c>
      <c r="G972" s="156" t="str">
        <f t="shared" si="59"/>
        <v>Janeiro</v>
      </c>
      <c r="H972" s="193" t="str">
        <f t="shared" si="62"/>
        <v>Despesas</v>
      </c>
      <c r="I972" s="67">
        <f t="shared" ca="1" si="61"/>
        <v>0</v>
      </c>
    </row>
    <row r="973" spans="5:9" x14ac:dyDescent="0.25">
      <c r="E973" s="196">
        <f t="shared" si="60"/>
        <v>5101.2000000000007</v>
      </c>
      <c r="G973" s="156" t="str">
        <f t="shared" si="59"/>
        <v>Janeiro</v>
      </c>
      <c r="H973" s="193" t="str">
        <f t="shared" si="62"/>
        <v>Despesas</v>
      </c>
      <c r="I973" s="67">
        <f t="shared" ca="1" si="61"/>
        <v>0</v>
      </c>
    </row>
    <row r="974" spans="5:9" x14ac:dyDescent="0.25">
      <c r="E974" s="196">
        <f t="shared" si="60"/>
        <v>5101.2000000000007</v>
      </c>
      <c r="G974" s="156" t="str">
        <f t="shared" ref="G974:G1037" si="63">IF(ISNA(VLOOKUP(MONTH(A974),$O$3:$P$14,2)),"",VLOOKUP(MONTH(A974),$O$3:$P$14,2))</f>
        <v>Janeiro</v>
      </c>
      <c r="H974" s="193" t="str">
        <f t="shared" si="62"/>
        <v>Despesas</v>
      </c>
      <c r="I974" s="67">
        <f t="shared" ca="1" si="61"/>
        <v>0</v>
      </c>
    </row>
    <row r="975" spans="5:9" x14ac:dyDescent="0.25">
      <c r="E975" s="196">
        <f t="shared" ref="E975:E1038" si="64">E974+B975</f>
        <v>5101.2000000000007</v>
      </c>
      <c r="G975" s="156" t="str">
        <f t="shared" si="63"/>
        <v>Janeiro</v>
      </c>
      <c r="H975" s="193" t="str">
        <f t="shared" si="62"/>
        <v>Despesas</v>
      </c>
      <c r="I975" s="67">
        <f t="shared" ca="1" si="61"/>
        <v>0</v>
      </c>
    </row>
    <row r="976" spans="5:9" x14ac:dyDescent="0.25">
      <c r="E976" s="196">
        <f t="shared" si="64"/>
        <v>5101.2000000000007</v>
      </c>
      <c r="G976" s="156" t="str">
        <f t="shared" si="63"/>
        <v>Janeiro</v>
      </c>
      <c r="H976" s="193" t="str">
        <f t="shared" si="62"/>
        <v>Despesas</v>
      </c>
      <c r="I976" s="67">
        <f t="shared" ca="1" si="61"/>
        <v>0</v>
      </c>
    </row>
    <row r="977" spans="5:9" x14ac:dyDescent="0.25">
      <c r="E977" s="196">
        <f t="shared" si="64"/>
        <v>5101.2000000000007</v>
      </c>
      <c r="G977" s="156" t="str">
        <f t="shared" si="63"/>
        <v>Janeiro</v>
      </c>
      <c r="H977" s="193" t="str">
        <f t="shared" si="62"/>
        <v>Despesas</v>
      </c>
      <c r="I977" s="67">
        <f t="shared" ca="1" si="61"/>
        <v>0</v>
      </c>
    </row>
    <row r="978" spans="5:9" x14ac:dyDescent="0.25">
      <c r="E978" s="196">
        <f t="shared" si="64"/>
        <v>5101.2000000000007</v>
      </c>
      <c r="G978" s="156" t="str">
        <f t="shared" si="63"/>
        <v>Janeiro</v>
      </c>
      <c r="H978" s="193" t="str">
        <f t="shared" si="62"/>
        <v>Despesas</v>
      </c>
      <c r="I978" s="67">
        <f t="shared" ca="1" si="61"/>
        <v>0</v>
      </c>
    </row>
    <row r="979" spans="5:9" x14ac:dyDescent="0.25">
      <c r="E979" s="196">
        <f t="shared" si="64"/>
        <v>5101.2000000000007</v>
      </c>
      <c r="G979" s="156" t="str">
        <f t="shared" si="63"/>
        <v>Janeiro</v>
      </c>
      <c r="H979" s="193" t="str">
        <f t="shared" si="62"/>
        <v>Despesas</v>
      </c>
      <c r="I979" s="67">
        <f t="shared" ca="1" si="61"/>
        <v>0</v>
      </c>
    </row>
    <row r="980" spans="5:9" x14ac:dyDescent="0.25">
      <c r="E980" s="196">
        <f t="shared" si="64"/>
        <v>5101.2000000000007</v>
      </c>
      <c r="G980" s="156" t="str">
        <f t="shared" si="63"/>
        <v>Janeiro</v>
      </c>
      <c r="H980" s="193" t="str">
        <f t="shared" si="62"/>
        <v>Despesas</v>
      </c>
      <c r="I980" s="67">
        <f t="shared" ca="1" si="61"/>
        <v>0</v>
      </c>
    </row>
    <row r="981" spans="5:9" x14ac:dyDescent="0.25">
      <c r="E981" s="196">
        <f t="shared" si="64"/>
        <v>5101.2000000000007</v>
      </c>
      <c r="G981" s="156" t="str">
        <f t="shared" si="63"/>
        <v>Janeiro</v>
      </c>
      <c r="H981" s="193" t="str">
        <f t="shared" si="62"/>
        <v>Despesas</v>
      </c>
      <c r="I981" s="67">
        <f t="shared" ca="1" si="61"/>
        <v>0</v>
      </c>
    </row>
    <row r="982" spans="5:9" x14ac:dyDescent="0.25">
      <c r="E982" s="196">
        <f t="shared" si="64"/>
        <v>5101.2000000000007</v>
      </c>
      <c r="G982" s="156" t="str">
        <f t="shared" si="63"/>
        <v>Janeiro</v>
      </c>
      <c r="H982" s="193" t="str">
        <f t="shared" si="62"/>
        <v>Despesas</v>
      </c>
      <c r="I982" s="67">
        <f t="shared" ref="I982:I1045" ca="1" si="65">IF(A982=TODAY(),IF(A983=TODAY(),0,E982),0)</f>
        <v>0</v>
      </c>
    </row>
    <row r="983" spans="5:9" x14ac:dyDescent="0.25">
      <c r="E983" s="196">
        <f t="shared" si="64"/>
        <v>5101.2000000000007</v>
      </c>
      <c r="G983" s="156" t="str">
        <f t="shared" si="63"/>
        <v>Janeiro</v>
      </c>
      <c r="H983" s="193" t="str">
        <f t="shared" si="62"/>
        <v>Despesas</v>
      </c>
      <c r="I983" s="67">
        <f t="shared" ca="1" si="65"/>
        <v>0</v>
      </c>
    </row>
    <row r="984" spans="5:9" x14ac:dyDescent="0.25">
      <c r="E984" s="196">
        <f t="shared" si="64"/>
        <v>5101.2000000000007</v>
      </c>
      <c r="G984" s="156" t="str">
        <f t="shared" si="63"/>
        <v>Janeiro</v>
      </c>
      <c r="H984" s="193" t="str">
        <f t="shared" si="62"/>
        <v>Despesas</v>
      </c>
      <c r="I984" s="67">
        <f t="shared" ca="1" si="65"/>
        <v>0</v>
      </c>
    </row>
    <row r="985" spans="5:9" x14ac:dyDescent="0.25">
      <c r="E985" s="196">
        <f t="shared" si="64"/>
        <v>5101.2000000000007</v>
      </c>
      <c r="G985" s="156" t="str">
        <f t="shared" si="63"/>
        <v>Janeiro</v>
      </c>
      <c r="H985" s="193" t="str">
        <f t="shared" si="62"/>
        <v>Despesas</v>
      </c>
      <c r="I985" s="67">
        <f t="shared" ca="1" si="65"/>
        <v>0</v>
      </c>
    </row>
    <row r="986" spans="5:9" x14ac:dyDescent="0.25">
      <c r="E986" s="196">
        <f t="shared" si="64"/>
        <v>5101.2000000000007</v>
      </c>
      <c r="G986" s="156" t="str">
        <f t="shared" si="63"/>
        <v>Janeiro</v>
      </c>
      <c r="H986" s="193" t="str">
        <f t="shared" si="62"/>
        <v>Despesas</v>
      </c>
      <c r="I986" s="67">
        <f t="shared" ca="1" si="65"/>
        <v>0</v>
      </c>
    </row>
    <row r="987" spans="5:9" x14ac:dyDescent="0.25">
      <c r="E987" s="196">
        <f t="shared" si="64"/>
        <v>5101.2000000000007</v>
      </c>
      <c r="G987" s="156" t="str">
        <f t="shared" si="63"/>
        <v>Janeiro</v>
      </c>
      <c r="H987" s="193" t="str">
        <f t="shared" si="62"/>
        <v>Despesas</v>
      </c>
      <c r="I987" s="67">
        <f t="shared" ca="1" si="65"/>
        <v>0</v>
      </c>
    </row>
    <row r="988" spans="5:9" x14ac:dyDescent="0.25">
      <c r="E988" s="196">
        <f t="shared" si="64"/>
        <v>5101.2000000000007</v>
      </c>
      <c r="G988" s="156" t="str">
        <f t="shared" si="63"/>
        <v>Janeiro</v>
      </c>
      <c r="H988" s="193" t="str">
        <f t="shared" si="62"/>
        <v>Despesas</v>
      </c>
      <c r="I988" s="67">
        <f t="shared" ca="1" si="65"/>
        <v>0</v>
      </c>
    </row>
    <row r="989" spans="5:9" x14ac:dyDescent="0.25">
      <c r="E989" s="196">
        <f t="shared" si="64"/>
        <v>5101.2000000000007</v>
      </c>
      <c r="G989" s="156" t="str">
        <f t="shared" si="63"/>
        <v>Janeiro</v>
      </c>
      <c r="H989" s="193" t="str">
        <f t="shared" si="62"/>
        <v>Despesas</v>
      </c>
      <c r="I989" s="67">
        <f t="shared" ca="1" si="65"/>
        <v>0</v>
      </c>
    </row>
    <row r="990" spans="5:9" x14ac:dyDescent="0.25">
      <c r="E990" s="196">
        <f t="shared" si="64"/>
        <v>5101.2000000000007</v>
      </c>
      <c r="G990" s="156" t="str">
        <f t="shared" si="63"/>
        <v>Janeiro</v>
      </c>
      <c r="H990" s="193" t="str">
        <f t="shared" si="62"/>
        <v>Despesas</v>
      </c>
      <c r="I990" s="67">
        <f t="shared" ca="1" si="65"/>
        <v>0</v>
      </c>
    </row>
    <row r="991" spans="5:9" x14ac:dyDescent="0.25">
      <c r="E991" s="196">
        <f t="shared" si="64"/>
        <v>5101.2000000000007</v>
      </c>
      <c r="G991" s="156" t="str">
        <f t="shared" si="63"/>
        <v>Janeiro</v>
      </c>
      <c r="H991" s="193" t="str">
        <f t="shared" si="62"/>
        <v>Despesas</v>
      </c>
      <c r="I991" s="67">
        <f t="shared" ca="1" si="65"/>
        <v>0</v>
      </c>
    </row>
    <row r="992" spans="5:9" x14ac:dyDescent="0.25">
      <c r="E992" s="196">
        <f t="shared" si="64"/>
        <v>5101.2000000000007</v>
      </c>
      <c r="G992" s="156" t="str">
        <f t="shared" si="63"/>
        <v>Janeiro</v>
      </c>
      <c r="H992" s="193" t="str">
        <f t="shared" si="62"/>
        <v>Despesas</v>
      </c>
      <c r="I992" s="67">
        <f t="shared" ca="1" si="65"/>
        <v>0</v>
      </c>
    </row>
    <row r="993" spans="5:9" x14ac:dyDescent="0.25">
      <c r="E993" s="196">
        <f t="shared" si="64"/>
        <v>5101.2000000000007</v>
      </c>
      <c r="G993" s="156" t="str">
        <f t="shared" si="63"/>
        <v>Janeiro</v>
      </c>
      <c r="H993" s="193" t="str">
        <f t="shared" si="62"/>
        <v>Despesas</v>
      </c>
      <c r="I993" s="67">
        <f t="shared" ca="1" si="65"/>
        <v>0</v>
      </c>
    </row>
    <row r="994" spans="5:9" x14ac:dyDescent="0.25">
      <c r="E994" s="196">
        <f t="shared" si="64"/>
        <v>5101.2000000000007</v>
      </c>
      <c r="G994" s="156" t="str">
        <f t="shared" si="63"/>
        <v>Janeiro</v>
      </c>
      <c r="H994" s="193" t="str">
        <f t="shared" si="62"/>
        <v>Despesas</v>
      </c>
      <c r="I994" s="67">
        <f t="shared" ca="1" si="65"/>
        <v>0</v>
      </c>
    </row>
    <row r="995" spans="5:9" x14ac:dyDescent="0.25">
      <c r="E995" s="196">
        <f t="shared" si="64"/>
        <v>5101.2000000000007</v>
      </c>
      <c r="G995" s="156" t="str">
        <f t="shared" si="63"/>
        <v>Janeiro</v>
      </c>
      <c r="H995" s="193" t="str">
        <f t="shared" si="62"/>
        <v>Despesas</v>
      </c>
      <c r="I995" s="67">
        <f t="shared" ca="1" si="65"/>
        <v>0</v>
      </c>
    </row>
    <row r="996" spans="5:9" x14ac:dyDescent="0.25">
      <c r="E996" s="196">
        <f t="shared" si="64"/>
        <v>5101.2000000000007</v>
      </c>
      <c r="G996" s="156" t="str">
        <f t="shared" si="63"/>
        <v>Janeiro</v>
      </c>
      <c r="H996" s="193" t="str">
        <f t="shared" si="62"/>
        <v>Despesas</v>
      </c>
      <c r="I996" s="67">
        <f t="shared" ca="1" si="65"/>
        <v>0</v>
      </c>
    </row>
    <row r="997" spans="5:9" x14ac:dyDescent="0.25">
      <c r="E997" s="196">
        <f t="shared" si="64"/>
        <v>5101.2000000000007</v>
      </c>
      <c r="G997" s="156" t="str">
        <f t="shared" si="63"/>
        <v>Janeiro</v>
      </c>
      <c r="H997" s="193" t="str">
        <f t="shared" si="62"/>
        <v>Despesas</v>
      </c>
      <c r="I997" s="67">
        <f t="shared" ca="1" si="65"/>
        <v>0</v>
      </c>
    </row>
    <row r="998" spans="5:9" x14ac:dyDescent="0.25">
      <c r="E998" s="196">
        <f t="shared" si="64"/>
        <v>5101.2000000000007</v>
      </c>
      <c r="G998" s="156" t="str">
        <f t="shared" si="63"/>
        <v>Janeiro</v>
      </c>
      <c r="H998" s="193" t="str">
        <f t="shared" si="62"/>
        <v>Despesas</v>
      </c>
      <c r="I998" s="67">
        <f t="shared" ca="1" si="65"/>
        <v>0</v>
      </c>
    </row>
    <row r="999" spans="5:9" x14ac:dyDescent="0.25">
      <c r="E999" s="196">
        <f t="shared" si="64"/>
        <v>5101.2000000000007</v>
      </c>
      <c r="G999" s="156" t="str">
        <f t="shared" si="63"/>
        <v>Janeiro</v>
      </c>
      <c r="H999" s="193" t="str">
        <f t="shared" si="62"/>
        <v>Despesas</v>
      </c>
      <c r="I999" s="67">
        <f t="shared" ca="1" si="65"/>
        <v>0</v>
      </c>
    </row>
    <row r="1000" spans="5:9" x14ac:dyDescent="0.25">
      <c r="E1000" s="196">
        <f t="shared" si="64"/>
        <v>5101.2000000000007</v>
      </c>
      <c r="G1000" s="156" t="str">
        <f t="shared" si="63"/>
        <v>Janeiro</v>
      </c>
      <c r="H1000" s="193" t="str">
        <f t="shared" si="62"/>
        <v>Despesas</v>
      </c>
      <c r="I1000" s="67">
        <f t="shared" ca="1" si="65"/>
        <v>0</v>
      </c>
    </row>
    <row r="1001" spans="5:9" x14ac:dyDescent="0.25">
      <c r="E1001" s="196">
        <f t="shared" si="64"/>
        <v>5101.2000000000007</v>
      </c>
      <c r="G1001" s="156" t="str">
        <f t="shared" si="63"/>
        <v>Janeiro</v>
      </c>
      <c r="H1001" s="193" t="str">
        <f t="shared" si="62"/>
        <v>Despesas</v>
      </c>
      <c r="I1001" s="67">
        <f t="shared" ca="1" si="65"/>
        <v>0</v>
      </c>
    </row>
    <row r="1002" spans="5:9" x14ac:dyDescent="0.25">
      <c r="E1002" s="196">
        <f t="shared" si="64"/>
        <v>5101.2000000000007</v>
      </c>
      <c r="G1002" s="156" t="str">
        <f t="shared" si="63"/>
        <v>Janeiro</v>
      </c>
      <c r="H1002" s="193" t="str">
        <f t="shared" si="62"/>
        <v>Despesas</v>
      </c>
      <c r="I1002" s="67">
        <f t="shared" ca="1" si="65"/>
        <v>0</v>
      </c>
    </row>
    <row r="1003" spans="5:9" x14ac:dyDescent="0.25">
      <c r="E1003" s="196">
        <f t="shared" si="64"/>
        <v>5101.2000000000007</v>
      </c>
      <c r="G1003" s="156" t="str">
        <f t="shared" si="63"/>
        <v>Janeiro</v>
      </c>
      <c r="H1003" s="193" t="str">
        <f t="shared" si="62"/>
        <v>Despesas</v>
      </c>
      <c r="I1003" s="67">
        <f t="shared" ca="1" si="65"/>
        <v>0</v>
      </c>
    </row>
    <row r="1004" spans="5:9" x14ac:dyDescent="0.25">
      <c r="E1004" s="196">
        <f t="shared" si="64"/>
        <v>5101.2000000000007</v>
      </c>
      <c r="G1004" s="156" t="str">
        <f t="shared" si="63"/>
        <v>Janeiro</v>
      </c>
      <c r="H1004" s="193" t="str">
        <f t="shared" si="62"/>
        <v>Despesas</v>
      </c>
      <c r="I1004" s="67">
        <f t="shared" ca="1" si="65"/>
        <v>0</v>
      </c>
    </row>
    <row r="1005" spans="5:9" x14ac:dyDescent="0.25">
      <c r="E1005" s="196">
        <f t="shared" si="64"/>
        <v>5101.2000000000007</v>
      </c>
      <c r="G1005" s="156" t="str">
        <f t="shared" si="63"/>
        <v>Janeiro</v>
      </c>
      <c r="H1005" s="193" t="str">
        <f t="shared" si="62"/>
        <v>Despesas</v>
      </c>
      <c r="I1005" s="67">
        <f t="shared" ca="1" si="65"/>
        <v>0</v>
      </c>
    </row>
    <row r="1006" spans="5:9" x14ac:dyDescent="0.25">
      <c r="E1006" s="196">
        <f t="shared" si="64"/>
        <v>5101.2000000000007</v>
      </c>
      <c r="G1006" s="156" t="str">
        <f t="shared" si="63"/>
        <v>Janeiro</v>
      </c>
      <c r="H1006" s="193" t="str">
        <f t="shared" si="62"/>
        <v>Despesas</v>
      </c>
      <c r="I1006" s="67">
        <f t="shared" ca="1" si="65"/>
        <v>0</v>
      </c>
    </row>
    <row r="1007" spans="5:9" x14ac:dyDescent="0.25">
      <c r="E1007" s="196">
        <f t="shared" si="64"/>
        <v>5101.2000000000007</v>
      </c>
      <c r="G1007" s="156" t="str">
        <f t="shared" si="63"/>
        <v>Janeiro</v>
      </c>
      <c r="H1007" s="193" t="str">
        <f t="shared" si="62"/>
        <v>Despesas</v>
      </c>
      <c r="I1007" s="67">
        <f t="shared" ca="1" si="65"/>
        <v>0</v>
      </c>
    </row>
    <row r="1008" spans="5:9" x14ac:dyDescent="0.25">
      <c r="E1008" s="196">
        <f t="shared" si="64"/>
        <v>5101.2000000000007</v>
      </c>
      <c r="G1008" s="156" t="str">
        <f t="shared" si="63"/>
        <v>Janeiro</v>
      </c>
      <c r="H1008" s="193" t="str">
        <f t="shared" si="62"/>
        <v>Despesas</v>
      </c>
      <c r="I1008" s="67">
        <f t="shared" ca="1" si="65"/>
        <v>0</v>
      </c>
    </row>
    <row r="1009" spans="5:9" x14ac:dyDescent="0.25">
      <c r="E1009" s="196">
        <f t="shared" si="64"/>
        <v>5101.2000000000007</v>
      </c>
      <c r="G1009" s="156" t="str">
        <f t="shared" si="63"/>
        <v>Janeiro</v>
      </c>
      <c r="H1009" s="193" t="str">
        <f t="shared" si="62"/>
        <v>Despesas</v>
      </c>
      <c r="I1009" s="67">
        <f t="shared" ca="1" si="65"/>
        <v>0</v>
      </c>
    </row>
    <row r="1010" spans="5:9" x14ac:dyDescent="0.25">
      <c r="E1010" s="196">
        <f t="shared" si="64"/>
        <v>5101.2000000000007</v>
      </c>
      <c r="G1010" s="156" t="str">
        <f t="shared" si="63"/>
        <v>Janeiro</v>
      </c>
      <c r="H1010" s="193" t="str">
        <f t="shared" si="62"/>
        <v>Despesas</v>
      </c>
      <c r="I1010" s="67">
        <f t="shared" ca="1" si="65"/>
        <v>0</v>
      </c>
    </row>
    <row r="1011" spans="5:9" x14ac:dyDescent="0.25">
      <c r="E1011" s="196">
        <f t="shared" si="64"/>
        <v>5101.2000000000007</v>
      </c>
      <c r="G1011" s="156" t="str">
        <f t="shared" si="63"/>
        <v>Janeiro</v>
      </c>
      <c r="H1011" s="193" t="str">
        <f t="shared" si="62"/>
        <v>Despesas</v>
      </c>
      <c r="I1011" s="67">
        <f t="shared" ca="1" si="65"/>
        <v>0</v>
      </c>
    </row>
    <row r="1012" spans="5:9" x14ac:dyDescent="0.25">
      <c r="E1012" s="196">
        <f t="shared" si="64"/>
        <v>5101.2000000000007</v>
      </c>
      <c r="G1012" s="156" t="str">
        <f t="shared" si="63"/>
        <v>Janeiro</v>
      </c>
      <c r="H1012" s="193" t="str">
        <f t="shared" si="62"/>
        <v>Despesas</v>
      </c>
      <c r="I1012" s="67">
        <f t="shared" ca="1" si="65"/>
        <v>0</v>
      </c>
    </row>
    <row r="1013" spans="5:9" x14ac:dyDescent="0.25">
      <c r="E1013" s="196">
        <f t="shared" si="64"/>
        <v>5101.2000000000007</v>
      </c>
      <c r="G1013" s="156" t="str">
        <f t="shared" si="63"/>
        <v>Janeiro</v>
      </c>
      <c r="H1013" s="193" t="str">
        <f t="shared" si="62"/>
        <v>Despesas</v>
      </c>
      <c r="I1013" s="67">
        <f t="shared" ca="1" si="65"/>
        <v>0</v>
      </c>
    </row>
    <row r="1014" spans="5:9" x14ac:dyDescent="0.25">
      <c r="E1014" s="196">
        <f t="shared" si="64"/>
        <v>5101.2000000000007</v>
      </c>
      <c r="G1014" s="156" t="str">
        <f t="shared" si="63"/>
        <v>Janeiro</v>
      </c>
      <c r="H1014" s="193" t="str">
        <f t="shared" si="62"/>
        <v>Despesas</v>
      </c>
      <c r="I1014" s="67">
        <f t="shared" ca="1" si="65"/>
        <v>0</v>
      </c>
    </row>
    <row r="1015" spans="5:9" x14ac:dyDescent="0.25">
      <c r="E1015" s="196">
        <f t="shared" si="64"/>
        <v>5101.2000000000007</v>
      </c>
      <c r="G1015" s="156" t="str">
        <f t="shared" si="63"/>
        <v>Janeiro</v>
      </c>
      <c r="H1015" s="193" t="str">
        <f t="shared" si="62"/>
        <v>Despesas</v>
      </c>
      <c r="I1015" s="67">
        <f t="shared" ca="1" si="65"/>
        <v>0</v>
      </c>
    </row>
    <row r="1016" spans="5:9" x14ac:dyDescent="0.25">
      <c r="E1016" s="196">
        <f t="shared" si="64"/>
        <v>5101.2000000000007</v>
      </c>
      <c r="G1016" s="156" t="str">
        <f t="shared" si="63"/>
        <v>Janeiro</v>
      </c>
      <c r="H1016" s="193" t="str">
        <f t="shared" si="62"/>
        <v>Despesas</v>
      </c>
      <c r="I1016" s="67">
        <f t="shared" ca="1" si="65"/>
        <v>0</v>
      </c>
    </row>
    <row r="1017" spans="5:9" x14ac:dyDescent="0.25">
      <c r="E1017" s="196">
        <f t="shared" si="64"/>
        <v>5101.2000000000007</v>
      </c>
      <c r="G1017" s="156" t="str">
        <f t="shared" si="63"/>
        <v>Janeiro</v>
      </c>
      <c r="H1017" s="193" t="str">
        <f t="shared" si="62"/>
        <v>Despesas</v>
      </c>
      <c r="I1017" s="67">
        <f t="shared" ca="1" si="65"/>
        <v>0</v>
      </c>
    </row>
    <row r="1018" spans="5:9" x14ac:dyDescent="0.25">
      <c r="E1018" s="196">
        <f t="shared" si="64"/>
        <v>5101.2000000000007</v>
      </c>
      <c r="G1018" s="156" t="str">
        <f t="shared" si="63"/>
        <v>Janeiro</v>
      </c>
      <c r="H1018" s="193" t="str">
        <f t="shared" si="62"/>
        <v>Despesas</v>
      </c>
      <c r="I1018" s="67">
        <f t="shared" ca="1" si="65"/>
        <v>0</v>
      </c>
    </row>
    <row r="1019" spans="5:9" x14ac:dyDescent="0.25">
      <c r="E1019" s="196">
        <f t="shared" si="64"/>
        <v>5101.2000000000007</v>
      </c>
      <c r="G1019" s="156" t="str">
        <f t="shared" si="63"/>
        <v>Janeiro</v>
      </c>
      <c r="H1019" s="193" t="str">
        <f t="shared" si="62"/>
        <v>Despesas</v>
      </c>
      <c r="I1019" s="67">
        <f t="shared" ca="1" si="65"/>
        <v>0</v>
      </c>
    </row>
    <row r="1020" spans="5:9" x14ac:dyDescent="0.25">
      <c r="E1020" s="196">
        <f t="shared" si="64"/>
        <v>5101.2000000000007</v>
      </c>
      <c r="G1020" s="156" t="str">
        <f t="shared" si="63"/>
        <v>Janeiro</v>
      </c>
      <c r="H1020" s="193" t="str">
        <f t="shared" si="62"/>
        <v>Despesas</v>
      </c>
      <c r="I1020" s="67">
        <f t="shared" ca="1" si="65"/>
        <v>0</v>
      </c>
    </row>
    <row r="1021" spans="5:9" x14ac:dyDescent="0.25">
      <c r="E1021" s="196">
        <f t="shared" si="64"/>
        <v>5101.2000000000007</v>
      </c>
      <c r="G1021" s="156" t="str">
        <f t="shared" si="63"/>
        <v>Janeiro</v>
      </c>
      <c r="H1021" s="193" t="str">
        <f t="shared" si="62"/>
        <v>Despesas</v>
      </c>
      <c r="I1021" s="67">
        <f t="shared" ca="1" si="65"/>
        <v>0</v>
      </c>
    </row>
    <row r="1022" spans="5:9" x14ac:dyDescent="0.25">
      <c r="E1022" s="196">
        <f t="shared" si="64"/>
        <v>5101.2000000000007</v>
      </c>
      <c r="G1022" s="156" t="str">
        <f t="shared" si="63"/>
        <v>Janeiro</v>
      </c>
      <c r="H1022" s="193" t="str">
        <f t="shared" si="62"/>
        <v>Despesas</v>
      </c>
      <c r="I1022" s="67">
        <f t="shared" ca="1" si="65"/>
        <v>0</v>
      </c>
    </row>
    <row r="1023" spans="5:9" x14ac:dyDescent="0.25">
      <c r="E1023" s="196">
        <f t="shared" si="64"/>
        <v>5101.2000000000007</v>
      </c>
      <c r="G1023" s="156" t="str">
        <f t="shared" si="63"/>
        <v>Janeiro</v>
      </c>
      <c r="H1023" s="193" t="str">
        <f t="shared" si="62"/>
        <v>Despesas</v>
      </c>
      <c r="I1023" s="67">
        <f t="shared" ca="1" si="65"/>
        <v>0</v>
      </c>
    </row>
    <row r="1024" spans="5:9" x14ac:dyDescent="0.25">
      <c r="E1024" s="196">
        <f t="shared" si="64"/>
        <v>5101.2000000000007</v>
      </c>
      <c r="G1024" s="156" t="str">
        <f t="shared" si="63"/>
        <v>Janeiro</v>
      </c>
      <c r="H1024" s="193" t="str">
        <f t="shared" si="62"/>
        <v>Despesas</v>
      </c>
      <c r="I1024" s="67">
        <f t="shared" ca="1" si="65"/>
        <v>0</v>
      </c>
    </row>
    <row r="1025" spans="5:9" x14ac:dyDescent="0.25">
      <c r="E1025" s="196">
        <f t="shared" si="64"/>
        <v>5101.2000000000007</v>
      </c>
      <c r="G1025" s="156" t="str">
        <f t="shared" si="63"/>
        <v>Janeiro</v>
      </c>
      <c r="H1025" s="193" t="str">
        <f t="shared" si="62"/>
        <v>Despesas</v>
      </c>
      <c r="I1025" s="67">
        <f t="shared" ca="1" si="65"/>
        <v>0</v>
      </c>
    </row>
    <row r="1026" spans="5:9" x14ac:dyDescent="0.25">
      <c r="E1026" s="196">
        <f t="shared" si="64"/>
        <v>5101.2000000000007</v>
      </c>
      <c r="G1026" s="156" t="str">
        <f t="shared" si="63"/>
        <v>Janeiro</v>
      </c>
      <c r="H1026" s="193" t="str">
        <f t="shared" si="62"/>
        <v>Despesas</v>
      </c>
      <c r="I1026" s="67">
        <f t="shared" ca="1" si="65"/>
        <v>0</v>
      </c>
    </row>
    <row r="1027" spans="5:9" x14ac:dyDescent="0.25">
      <c r="E1027" s="196">
        <f t="shared" si="64"/>
        <v>5101.2000000000007</v>
      </c>
      <c r="G1027" s="156" t="str">
        <f t="shared" si="63"/>
        <v>Janeiro</v>
      </c>
      <c r="H1027" s="193" t="str">
        <f t="shared" ref="H1027:H1090" si="66">IF(B1027&gt;0,"Receitas","Despesas")</f>
        <v>Despesas</v>
      </c>
      <c r="I1027" s="67">
        <f t="shared" ca="1" si="65"/>
        <v>0</v>
      </c>
    </row>
    <row r="1028" spans="5:9" x14ac:dyDescent="0.25">
      <c r="E1028" s="196">
        <f t="shared" si="64"/>
        <v>5101.2000000000007</v>
      </c>
      <c r="G1028" s="156" t="str">
        <f t="shared" si="63"/>
        <v>Janeiro</v>
      </c>
      <c r="H1028" s="193" t="str">
        <f t="shared" si="66"/>
        <v>Despesas</v>
      </c>
      <c r="I1028" s="67">
        <f t="shared" ca="1" si="65"/>
        <v>0</v>
      </c>
    </row>
    <row r="1029" spans="5:9" x14ac:dyDescent="0.25">
      <c r="E1029" s="196">
        <f t="shared" si="64"/>
        <v>5101.2000000000007</v>
      </c>
      <c r="G1029" s="156" t="str">
        <f t="shared" si="63"/>
        <v>Janeiro</v>
      </c>
      <c r="H1029" s="193" t="str">
        <f t="shared" si="66"/>
        <v>Despesas</v>
      </c>
      <c r="I1029" s="67">
        <f t="shared" ca="1" si="65"/>
        <v>0</v>
      </c>
    </row>
    <row r="1030" spans="5:9" x14ac:dyDescent="0.25">
      <c r="E1030" s="196">
        <f t="shared" si="64"/>
        <v>5101.2000000000007</v>
      </c>
      <c r="G1030" s="156" t="str">
        <f t="shared" si="63"/>
        <v>Janeiro</v>
      </c>
      <c r="H1030" s="193" t="str">
        <f t="shared" si="66"/>
        <v>Despesas</v>
      </c>
      <c r="I1030" s="67">
        <f t="shared" ca="1" si="65"/>
        <v>0</v>
      </c>
    </row>
    <row r="1031" spans="5:9" x14ac:dyDescent="0.25">
      <c r="E1031" s="196">
        <f t="shared" si="64"/>
        <v>5101.2000000000007</v>
      </c>
      <c r="G1031" s="156" t="str">
        <f t="shared" si="63"/>
        <v>Janeiro</v>
      </c>
      <c r="H1031" s="193" t="str">
        <f t="shared" si="66"/>
        <v>Despesas</v>
      </c>
      <c r="I1031" s="67">
        <f t="shared" ca="1" si="65"/>
        <v>0</v>
      </c>
    </row>
    <row r="1032" spans="5:9" x14ac:dyDescent="0.25">
      <c r="E1032" s="196">
        <f t="shared" si="64"/>
        <v>5101.2000000000007</v>
      </c>
      <c r="G1032" s="156" t="str">
        <f t="shared" si="63"/>
        <v>Janeiro</v>
      </c>
      <c r="H1032" s="193" t="str">
        <f t="shared" si="66"/>
        <v>Despesas</v>
      </c>
      <c r="I1032" s="67">
        <f t="shared" ca="1" si="65"/>
        <v>0</v>
      </c>
    </row>
    <row r="1033" spans="5:9" x14ac:dyDescent="0.25">
      <c r="E1033" s="196">
        <f t="shared" si="64"/>
        <v>5101.2000000000007</v>
      </c>
      <c r="G1033" s="156" t="str">
        <f t="shared" si="63"/>
        <v>Janeiro</v>
      </c>
      <c r="H1033" s="193" t="str">
        <f t="shared" si="66"/>
        <v>Despesas</v>
      </c>
      <c r="I1033" s="67">
        <f t="shared" ca="1" si="65"/>
        <v>0</v>
      </c>
    </row>
    <row r="1034" spans="5:9" x14ac:dyDescent="0.25">
      <c r="E1034" s="196">
        <f t="shared" si="64"/>
        <v>5101.2000000000007</v>
      </c>
      <c r="G1034" s="156" t="str">
        <f t="shared" si="63"/>
        <v>Janeiro</v>
      </c>
      <c r="H1034" s="193" t="str">
        <f t="shared" si="66"/>
        <v>Despesas</v>
      </c>
      <c r="I1034" s="67">
        <f t="shared" ca="1" si="65"/>
        <v>0</v>
      </c>
    </row>
    <row r="1035" spans="5:9" x14ac:dyDescent="0.25">
      <c r="E1035" s="196">
        <f t="shared" si="64"/>
        <v>5101.2000000000007</v>
      </c>
      <c r="G1035" s="156" t="str">
        <f t="shared" si="63"/>
        <v>Janeiro</v>
      </c>
      <c r="H1035" s="193" t="str">
        <f t="shared" si="66"/>
        <v>Despesas</v>
      </c>
      <c r="I1035" s="67">
        <f t="shared" ca="1" si="65"/>
        <v>0</v>
      </c>
    </row>
    <row r="1036" spans="5:9" x14ac:dyDescent="0.25">
      <c r="E1036" s="196">
        <f t="shared" si="64"/>
        <v>5101.2000000000007</v>
      </c>
      <c r="G1036" s="156" t="str">
        <f t="shared" si="63"/>
        <v>Janeiro</v>
      </c>
      <c r="H1036" s="193" t="str">
        <f t="shared" si="66"/>
        <v>Despesas</v>
      </c>
      <c r="I1036" s="67">
        <f t="shared" ca="1" si="65"/>
        <v>0</v>
      </c>
    </row>
    <row r="1037" spans="5:9" x14ac:dyDescent="0.25">
      <c r="E1037" s="196">
        <f t="shared" si="64"/>
        <v>5101.2000000000007</v>
      </c>
      <c r="G1037" s="156" t="str">
        <f t="shared" si="63"/>
        <v>Janeiro</v>
      </c>
      <c r="H1037" s="193" t="str">
        <f t="shared" si="66"/>
        <v>Despesas</v>
      </c>
      <c r="I1037" s="67">
        <f t="shared" ca="1" si="65"/>
        <v>0</v>
      </c>
    </row>
    <row r="1038" spans="5:9" x14ac:dyDescent="0.25">
      <c r="E1038" s="196">
        <f t="shared" si="64"/>
        <v>5101.2000000000007</v>
      </c>
      <c r="G1038" s="156" t="str">
        <f t="shared" ref="G1038:G1101" si="67">IF(ISNA(VLOOKUP(MONTH(A1038),$O$3:$P$14,2)),"",VLOOKUP(MONTH(A1038),$O$3:$P$14,2))</f>
        <v>Janeiro</v>
      </c>
      <c r="H1038" s="193" t="str">
        <f t="shared" si="66"/>
        <v>Despesas</v>
      </c>
      <c r="I1038" s="67">
        <f t="shared" ca="1" si="65"/>
        <v>0</v>
      </c>
    </row>
    <row r="1039" spans="5:9" x14ac:dyDescent="0.25">
      <c r="E1039" s="196">
        <f t="shared" ref="E1039:E1102" si="68">E1038+B1039</f>
        <v>5101.2000000000007</v>
      </c>
      <c r="G1039" s="156" t="str">
        <f t="shared" si="67"/>
        <v>Janeiro</v>
      </c>
      <c r="H1039" s="193" t="str">
        <f t="shared" si="66"/>
        <v>Despesas</v>
      </c>
      <c r="I1039" s="67">
        <f t="shared" ca="1" si="65"/>
        <v>0</v>
      </c>
    </row>
    <row r="1040" spans="5:9" x14ac:dyDescent="0.25">
      <c r="E1040" s="196">
        <f t="shared" si="68"/>
        <v>5101.2000000000007</v>
      </c>
      <c r="G1040" s="156" t="str">
        <f t="shared" si="67"/>
        <v>Janeiro</v>
      </c>
      <c r="H1040" s="193" t="str">
        <f t="shared" si="66"/>
        <v>Despesas</v>
      </c>
      <c r="I1040" s="67">
        <f t="shared" ca="1" si="65"/>
        <v>0</v>
      </c>
    </row>
    <row r="1041" spans="5:9" x14ac:dyDescent="0.25">
      <c r="E1041" s="196">
        <f t="shared" si="68"/>
        <v>5101.2000000000007</v>
      </c>
      <c r="G1041" s="156" t="str">
        <f t="shared" si="67"/>
        <v>Janeiro</v>
      </c>
      <c r="H1041" s="193" t="str">
        <f t="shared" si="66"/>
        <v>Despesas</v>
      </c>
      <c r="I1041" s="67">
        <f t="shared" ca="1" si="65"/>
        <v>0</v>
      </c>
    </row>
    <row r="1042" spans="5:9" x14ac:dyDescent="0.25">
      <c r="E1042" s="196">
        <f t="shared" si="68"/>
        <v>5101.2000000000007</v>
      </c>
      <c r="G1042" s="156" t="str">
        <f t="shared" si="67"/>
        <v>Janeiro</v>
      </c>
      <c r="H1042" s="193" t="str">
        <f t="shared" si="66"/>
        <v>Despesas</v>
      </c>
      <c r="I1042" s="67">
        <f t="shared" ca="1" si="65"/>
        <v>0</v>
      </c>
    </row>
    <row r="1043" spans="5:9" x14ac:dyDescent="0.25">
      <c r="E1043" s="196">
        <f t="shared" si="68"/>
        <v>5101.2000000000007</v>
      </c>
      <c r="G1043" s="156" t="str">
        <f t="shared" si="67"/>
        <v>Janeiro</v>
      </c>
      <c r="H1043" s="193" t="str">
        <f t="shared" si="66"/>
        <v>Despesas</v>
      </c>
      <c r="I1043" s="67">
        <f t="shared" ca="1" si="65"/>
        <v>0</v>
      </c>
    </row>
    <row r="1044" spans="5:9" x14ac:dyDescent="0.25">
      <c r="E1044" s="196">
        <f t="shared" si="68"/>
        <v>5101.2000000000007</v>
      </c>
      <c r="G1044" s="156" t="str">
        <f t="shared" si="67"/>
        <v>Janeiro</v>
      </c>
      <c r="H1044" s="193" t="str">
        <f t="shared" si="66"/>
        <v>Despesas</v>
      </c>
      <c r="I1044" s="67">
        <f t="shared" ca="1" si="65"/>
        <v>0</v>
      </c>
    </row>
    <row r="1045" spans="5:9" x14ac:dyDescent="0.25">
      <c r="E1045" s="196">
        <f t="shared" si="68"/>
        <v>5101.2000000000007</v>
      </c>
      <c r="G1045" s="156" t="str">
        <f t="shared" si="67"/>
        <v>Janeiro</v>
      </c>
      <c r="H1045" s="193" t="str">
        <f t="shared" si="66"/>
        <v>Despesas</v>
      </c>
      <c r="I1045" s="67">
        <f t="shared" ca="1" si="65"/>
        <v>0</v>
      </c>
    </row>
    <row r="1046" spans="5:9" x14ac:dyDescent="0.25">
      <c r="E1046" s="196">
        <f t="shared" si="68"/>
        <v>5101.2000000000007</v>
      </c>
      <c r="G1046" s="156" t="str">
        <f t="shared" si="67"/>
        <v>Janeiro</v>
      </c>
      <c r="H1046" s="193" t="str">
        <f t="shared" si="66"/>
        <v>Despesas</v>
      </c>
      <c r="I1046" s="67">
        <f t="shared" ref="I1046:I1109" ca="1" si="69">IF(A1046=TODAY(),IF(A1047=TODAY(),0,E1046),0)</f>
        <v>0</v>
      </c>
    </row>
    <row r="1047" spans="5:9" x14ac:dyDescent="0.25">
      <c r="E1047" s="196">
        <f t="shared" si="68"/>
        <v>5101.2000000000007</v>
      </c>
      <c r="G1047" s="156" t="str">
        <f t="shared" si="67"/>
        <v>Janeiro</v>
      </c>
      <c r="H1047" s="193" t="str">
        <f t="shared" si="66"/>
        <v>Despesas</v>
      </c>
      <c r="I1047" s="67">
        <f t="shared" ca="1" si="69"/>
        <v>0</v>
      </c>
    </row>
    <row r="1048" spans="5:9" x14ac:dyDescent="0.25">
      <c r="E1048" s="196">
        <f t="shared" si="68"/>
        <v>5101.2000000000007</v>
      </c>
      <c r="G1048" s="156" t="str">
        <f t="shared" si="67"/>
        <v>Janeiro</v>
      </c>
      <c r="H1048" s="193" t="str">
        <f t="shared" si="66"/>
        <v>Despesas</v>
      </c>
      <c r="I1048" s="67">
        <f t="shared" ca="1" si="69"/>
        <v>0</v>
      </c>
    </row>
    <row r="1049" spans="5:9" x14ac:dyDescent="0.25">
      <c r="E1049" s="196">
        <f t="shared" si="68"/>
        <v>5101.2000000000007</v>
      </c>
      <c r="G1049" s="156" t="str">
        <f t="shared" si="67"/>
        <v>Janeiro</v>
      </c>
      <c r="H1049" s="193" t="str">
        <f t="shared" si="66"/>
        <v>Despesas</v>
      </c>
      <c r="I1049" s="67">
        <f t="shared" ca="1" si="69"/>
        <v>0</v>
      </c>
    </row>
    <row r="1050" spans="5:9" x14ac:dyDescent="0.25">
      <c r="E1050" s="196">
        <f t="shared" si="68"/>
        <v>5101.2000000000007</v>
      </c>
      <c r="G1050" s="156" t="str">
        <f t="shared" si="67"/>
        <v>Janeiro</v>
      </c>
      <c r="H1050" s="193" t="str">
        <f t="shared" si="66"/>
        <v>Despesas</v>
      </c>
      <c r="I1050" s="67">
        <f t="shared" ca="1" si="69"/>
        <v>0</v>
      </c>
    </row>
    <row r="1051" spans="5:9" x14ac:dyDescent="0.25">
      <c r="E1051" s="196">
        <f t="shared" si="68"/>
        <v>5101.2000000000007</v>
      </c>
      <c r="G1051" s="156" t="str">
        <f t="shared" si="67"/>
        <v>Janeiro</v>
      </c>
      <c r="H1051" s="193" t="str">
        <f t="shared" si="66"/>
        <v>Despesas</v>
      </c>
      <c r="I1051" s="67">
        <f t="shared" ca="1" si="69"/>
        <v>0</v>
      </c>
    </row>
    <row r="1052" spans="5:9" x14ac:dyDescent="0.25">
      <c r="E1052" s="196">
        <f t="shared" si="68"/>
        <v>5101.2000000000007</v>
      </c>
      <c r="G1052" s="156" t="str">
        <f t="shared" si="67"/>
        <v>Janeiro</v>
      </c>
      <c r="H1052" s="193" t="str">
        <f t="shared" si="66"/>
        <v>Despesas</v>
      </c>
      <c r="I1052" s="67">
        <f t="shared" ca="1" si="69"/>
        <v>0</v>
      </c>
    </row>
    <row r="1053" spans="5:9" x14ac:dyDescent="0.25">
      <c r="E1053" s="196">
        <f t="shared" si="68"/>
        <v>5101.2000000000007</v>
      </c>
      <c r="G1053" s="156" t="str">
        <f t="shared" si="67"/>
        <v>Janeiro</v>
      </c>
      <c r="H1053" s="193" t="str">
        <f t="shared" si="66"/>
        <v>Despesas</v>
      </c>
      <c r="I1053" s="67">
        <f t="shared" ca="1" si="69"/>
        <v>0</v>
      </c>
    </row>
    <row r="1054" spans="5:9" x14ac:dyDescent="0.25">
      <c r="E1054" s="196">
        <f t="shared" si="68"/>
        <v>5101.2000000000007</v>
      </c>
      <c r="G1054" s="156" t="str">
        <f t="shared" si="67"/>
        <v>Janeiro</v>
      </c>
      <c r="H1054" s="193" t="str">
        <f t="shared" si="66"/>
        <v>Despesas</v>
      </c>
      <c r="I1054" s="67">
        <f t="shared" ca="1" si="69"/>
        <v>0</v>
      </c>
    </row>
    <row r="1055" spans="5:9" x14ac:dyDescent="0.25">
      <c r="E1055" s="196">
        <f t="shared" si="68"/>
        <v>5101.2000000000007</v>
      </c>
      <c r="G1055" s="156" t="str">
        <f t="shared" si="67"/>
        <v>Janeiro</v>
      </c>
      <c r="H1055" s="193" t="str">
        <f t="shared" si="66"/>
        <v>Despesas</v>
      </c>
      <c r="I1055" s="67">
        <f t="shared" ca="1" si="69"/>
        <v>0</v>
      </c>
    </row>
    <row r="1056" spans="5:9" x14ac:dyDescent="0.25">
      <c r="E1056" s="196">
        <f t="shared" si="68"/>
        <v>5101.2000000000007</v>
      </c>
      <c r="G1056" s="156" t="str">
        <f t="shared" si="67"/>
        <v>Janeiro</v>
      </c>
      <c r="H1056" s="193" t="str">
        <f t="shared" si="66"/>
        <v>Despesas</v>
      </c>
      <c r="I1056" s="67">
        <f t="shared" ca="1" si="69"/>
        <v>0</v>
      </c>
    </row>
    <row r="1057" spans="5:9" x14ac:dyDescent="0.25">
      <c r="E1057" s="196">
        <f t="shared" si="68"/>
        <v>5101.2000000000007</v>
      </c>
      <c r="G1057" s="156" t="str">
        <f t="shared" si="67"/>
        <v>Janeiro</v>
      </c>
      <c r="H1057" s="193" t="str">
        <f t="shared" si="66"/>
        <v>Despesas</v>
      </c>
      <c r="I1057" s="67">
        <f t="shared" ca="1" si="69"/>
        <v>0</v>
      </c>
    </row>
    <row r="1058" spans="5:9" x14ac:dyDescent="0.25">
      <c r="E1058" s="196">
        <f t="shared" si="68"/>
        <v>5101.2000000000007</v>
      </c>
      <c r="G1058" s="156" t="str">
        <f t="shared" si="67"/>
        <v>Janeiro</v>
      </c>
      <c r="H1058" s="193" t="str">
        <f t="shared" si="66"/>
        <v>Despesas</v>
      </c>
      <c r="I1058" s="67">
        <f t="shared" ca="1" si="69"/>
        <v>0</v>
      </c>
    </row>
    <row r="1059" spans="5:9" x14ac:dyDescent="0.25">
      <c r="E1059" s="196">
        <f t="shared" si="68"/>
        <v>5101.2000000000007</v>
      </c>
      <c r="G1059" s="156" t="str">
        <f t="shared" si="67"/>
        <v>Janeiro</v>
      </c>
      <c r="H1059" s="193" t="str">
        <f t="shared" si="66"/>
        <v>Despesas</v>
      </c>
      <c r="I1059" s="67">
        <f t="shared" ca="1" si="69"/>
        <v>0</v>
      </c>
    </row>
    <row r="1060" spans="5:9" x14ac:dyDescent="0.25">
      <c r="E1060" s="196">
        <f t="shared" si="68"/>
        <v>5101.2000000000007</v>
      </c>
      <c r="G1060" s="156" t="str">
        <f t="shared" si="67"/>
        <v>Janeiro</v>
      </c>
      <c r="H1060" s="193" t="str">
        <f t="shared" si="66"/>
        <v>Despesas</v>
      </c>
      <c r="I1060" s="67">
        <f t="shared" ca="1" si="69"/>
        <v>0</v>
      </c>
    </row>
    <row r="1061" spans="5:9" x14ac:dyDescent="0.25">
      <c r="E1061" s="196">
        <f t="shared" si="68"/>
        <v>5101.2000000000007</v>
      </c>
      <c r="G1061" s="156" t="str">
        <f t="shared" si="67"/>
        <v>Janeiro</v>
      </c>
      <c r="H1061" s="193" t="str">
        <f t="shared" si="66"/>
        <v>Despesas</v>
      </c>
      <c r="I1061" s="67">
        <f t="shared" ca="1" si="69"/>
        <v>0</v>
      </c>
    </row>
    <row r="1062" spans="5:9" x14ac:dyDescent="0.25">
      <c r="E1062" s="196">
        <f t="shared" si="68"/>
        <v>5101.2000000000007</v>
      </c>
      <c r="G1062" s="156" t="str">
        <f t="shared" si="67"/>
        <v>Janeiro</v>
      </c>
      <c r="H1062" s="193" t="str">
        <f t="shared" si="66"/>
        <v>Despesas</v>
      </c>
      <c r="I1062" s="67">
        <f t="shared" ca="1" si="69"/>
        <v>0</v>
      </c>
    </row>
    <row r="1063" spans="5:9" x14ac:dyDescent="0.25">
      <c r="E1063" s="196">
        <f t="shared" si="68"/>
        <v>5101.2000000000007</v>
      </c>
      <c r="G1063" s="156" t="str">
        <f t="shared" si="67"/>
        <v>Janeiro</v>
      </c>
      <c r="H1063" s="193" t="str">
        <f t="shared" si="66"/>
        <v>Despesas</v>
      </c>
      <c r="I1063" s="67">
        <f t="shared" ca="1" si="69"/>
        <v>0</v>
      </c>
    </row>
    <row r="1064" spans="5:9" x14ac:dyDescent="0.25">
      <c r="E1064" s="196">
        <f t="shared" si="68"/>
        <v>5101.2000000000007</v>
      </c>
      <c r="G1064" s="156" t="str">
        <f t="shared" si="67"/>
        <v>Janeiro</v>
      </c>
      <c r="H1064" s="193" t="str">
        <f t="shared" si="66"/>
        <v>Despesas</v>
      </c>
      <c r="I1064" s="67">
        <f t="shared" ca="1" si="69"/>
        <v>0</v>
      </c>
    </row>
    <row r="1065" spans="5:9" x14ac:dyDescent="0.25">
      <c r="E1065" s="196">
        <f t="shared" si="68"/>
        <v>5101.2000000000007</v>
      </c>
      <c r="G1065" s="156" t="str">
        <f t="shared" si="67"/>
        <v>Janeiro</v>
      </c>
      <c r="H1065" s="193" t="str">
        <f t="shared" si="66"/>
        <v>Despesas</v>
      </c>
      <c r="I1065" s="67">
        <f t="shared" ca="1" si="69"/>
        <v>0</v>
      </c>
    </row>
    <row r="1066" spans="5:9" x14ac:dyDescent="0.25">
      <c r="E1066" s="196">
        <f t="shared" si="68"/>
        <v>5101.2000000000007</v>
      </c>
      <c r="G1066" s="156" t="str">
        <f t="shared" si="67"/>
        <v>Janeiro</v>
      </c>
      <c r="H1066" s="193" t="str">
        <f t="shared" si="66"/>
        <v>Despesas</v>
      </c>
      <c r="I1066" s="67">
        <f t="shared" ca="1" si="69"/>
        <v>0</v>
      </c>
    </row>
    <row r="1067" spans="5:9" x14ac:dyDescent="0.25">
      <c r="E1067" s="196">
        <f t="shared" si="68"/>
        <v>5101.2000000000007</v>
      </c>
      <c r="G1067" s="156" t="str">
        <f t="shared" si="67"/>
        <v>Janeiro</v>
      </c>
      <c r="H1067" s="193" t="str">
        <f t="shared" si="66"/>
        <v>Despesas</v>
      </c>
      <c r="I1067" s="67">
        <f t="shared" ca="1" si="69"/>
        <v>0</v>
      </c>
    </row>
    <row r="1068" spans="5:9" x14ac:dyDescent="0.25">
      <c r="E1068" s="196">
        <f t="shared" si="68"/>
        <v>5101.2000000000007</v>
      </c>
      <c r="G1068" s="156" t="str">
        <f t="shared" si="67"/>
        <v>Janeiro</v>
      </c>
      <c r="H1068" s="193" t="str">
        <f t="shared" si="66"/>
        <v>Despesas</v>
      </c>
      <c r="I1068" s="67">
        <f t="shared" ca="1" si="69"/>
        <v>0</v>
      </c>
    </row>
    <row r="1069" spans="5:9" x14ac:dyDescent="0.25">
      <c r="E1069" s="196">
        <f t="shared" si="68"/>
        <v>5101.2000000000007</v>
      </c>
      <c r="G1069" s="156" t="str">
        <f t="shared" si="67"/>
        <v>Janeiro</v>
      </c>
      <c r="H1069" s="193" t="str">
        <f t="shared" si="66"/>
        <v>Despesas</v>
      </c>
      <c r="I1069" s="67">
        <f t="shared" ca="1" si="69"/>
        <v>0</v>
      </c>
    </row>
    <row r="1070" spans="5:9" x14ac:dyDescent="0.25">
      <c r="E1070" s="196">
        <f t="shared" si="68"/>
        <v>5101.2000000000007</v>
      </c>
      <c r="G1070" s="156" t="str">
        <f t="shared" si="67"/>
        <v>Janeiro</v>
      </c>
      <c r="H1070" s="193" t="str">
        <f t="shared" si="66"/>
        <v>Despesas</v>
      </c>
      <c r="I1070" s="67">
        <f t="shared" ca="1" si="69"/>
        <v>0</v>
      </c>
    </row>
    <row r="1071" spans="5:9" x14ac:dyDescent="0.25">
      <c r="E1071" s="196">
        <f t="shared" si="68"/>
        <v>5101.2000000000007</v>
      </c>
      <c r="G1071" s="156" t="str">
        <f t="shared" si="67"/>
        <v>Janeiro</v>
      </c>
      <c r="H1071" s="193" t="str">
        <f t="shared" si="66"/>
        <v>Despesas</v>
      </c>
      <c r="I1071" s="67">
        <f t="shared" ca="1" si="69"/>
        <v>0</v>
      </c>
    </row>
    <row r="1072" spans="5:9" x14ac:dyDescent="0.25">
      <c r="E1072" s="196">
        <f t="shared" si="68"/>
        <v>5101.2000000000007</v>
      </c>
      <c r="G1072" s="156" t="str">
        <f t="shared" si="67"/>
        <v>Janeiro</v>
      </c>
      <c r="H1072" s="193" t="str">
        <f t="shared" si="66"/>
        <v>Despesas</v>
      </c>
      <c r="I1072" s="67">
        <f t="shared" ca="1" si="69"/>
        <v>0</v>
      </c>
    </row>
    <row r="1073" spans="5:9" x14ac:dyDescent="0.25">
      <c r="E1073" s="196">
        <f t="shared" si="68"/>
        <v>5101.2000000000007</v>
      </c>
      <c r="G1073" s="156" t="str">
        <f t="shared" si="67"/>
        <v>Janeiro</v>
      </c>
      <c r="H1073" s="193" t="str">
        <f t="shared" si="66"/>
        <v>Despesas</v>
      </c>
      <c r="I1073" s="67">
        <f t="shared" ca="1" si="69"/>
        <v>0</v>
      </c>
    </row>
    <row r="1074" spans="5:9" x14ac:dyDescent="0.25">
      <c r="E1074" s="196">
        <f t="shared" si="68"/>
        <v>5101.2000000000007</v>
      </c>
      <c r="G1074" s="156" t="str">
        <f t="shared" si="67"/>
        <v>Janeiro</v>
      </c>
      <c r="H1074" s="193" t="str">
        <f t="shared" si="66"/>
        <v>Despesas</v>
      </c>
      <c r="I1074" s="67">
        <f t="shared" ca="1" si="69"/>
        <v>0</v>
      </c>
    </row>
    <row r="1075" spans="5:9" x14ac:dyDescent="0.25">
      <c r="E1075" s="196">
        <f t="shared" si="68"/>
        <v>5101.2000000000007</v>
      </c>
      <c r="G1075" s="156" t="str">
        <f t="shared" si="67"/>
        <v>Janeiro</v>
      </c>
      <c r="H1075" s="193" t="str">
        <f t="shared" si="66"/>
        <v>Despesas</v>
      </c>
      <c r="I1075" s="67">
        <f t="shared" ca="1" si="69"/>
        <v>0</v>
      </c>
    </row>
    <row r="1076" spans="5:9" x14ac:dyDescent="0.25">
      <c r="E1076" s="196">
        <f t="shared" si="68"/>
        <v>5101.2000000000007</v>
      </c>
      <c r="G1076" s="156" t="str">
        <f t="shared" si="67"/>
        <v>Janeiro</v>
      </c>
      <c r="H1076" s="193" t="str">
        <f t="shared" si="66"/>
        <v>Despesas</v>
      </c>
      <c r="I1076" s="67">
        <f t="shared" ca="1" si="69"/>
        <v>0</v>
      </c>
    </row>
    <row r="1077" spans="5:9" x14ac:dyDescent="0.25">
      <c r="E1077" s="196">
        <f t="shared" si="68"/>
        <v>5101.2000000000007</v>
      </c>
      <c r="G1077" s="156" t="str">
        <f t="shared" si="67"/>
        <v>Janeiro</v>
      </c>
      <c r="H1077" s="193" t="str">
        <f t="shared" si="66"/>
        <v>Despesas</v>
      </c>
      <c r="I1077" s="67">
        <f t="shared" ca="1" si="69"/>
        <v>0</v>
      </c>
    </row>
    <row r="1078" spans="5:9" x14ac:dyDescent="0.25">
      <c r="E1078" s="196">
        <f t="shared" si="68"/>
        <v>5101.2000000000007</v>
      </c>
      <c r="G1078" s="156" t="str">
        <f t="shared" si="67"/>
        <v>Janeiro</v>
      </c>
      <c r="H1078" s="193" t="str">
        <f t="shared" si="66"/>
        <v>Despesas</v>
      </c>
      <c r="I1078" s="67">
        <f t="shared" ca="1" si="69"/>
        <v>0</v>
      </c>
    </row>
    <row r="1079" spans="5:9" x14ac:dyDescent="0.25">
      <c r="E1079" s="196">
        <f t="shared" si="68"/>
        <v>5101.2000000000007</v>
      </c>
      <c r="G1079" s="156" t="str">
        <f t="shared" si="67"/>
        <v>Janeiro</v>
      </c>
      <c r="H1079" s="193" t="str">
        <f t="shared" si="66"/>
        <v>Despesas</v>
      </c>
      <c r="I1079" s="67">
        <f t="shared" ca="1" si="69"/>
        <v>0</v>
      </c>
    </row>
    <row r="1080" spans="5:9" x14ac:dyDescent="0.25">
      <c r="E1080" s="196">
        <f t="shared" si="68"/>
        <v>5101.2000000000007</v>
      </c>
      <c r="G1080" s="156" t="str">
        <f t="shared" si="67"/>
        <v>Janeiro</v>
      </c>
      <c r="H1080" s="193" t="str">
        <f t="shared" si="66"/>
        <v>Despesas</v>
      </c>
      <c r="I1080" s="67">
        <f t="shared" ca="1" si="69"/>
        <v>0</v>
      </c>
    </row>
    <row r="1081" spans="5:9" x14ac:dyDescent="0.25">
      <c r="E1081" s="196">
        <f t="shared" si="68"/>
        <v>5101.2000000000007</v>
      </c>
      <c r="G1081" s="156" t="str">
        <f t="shared" si="67"/>
        <v>Janeiro</v>
      </c>
      <c r="H1081" s="193" t="str">
        <f t="shared" si="66"/>
        <v>Despesas</v>
      </c>
      <c r="I1081" s="67">
        <f t="shared" ca="1" si="69"/>
        <v>0</v>
      </c>
    </row>
    <row r="1082" spans="5:9" x14ac:dyDescent="0.25">
      <c r="E1082" s="196">
        <f t="shared" si="68"/>
        <v>5101.2000000000007</v>
      </c>
      <c r="G1082" s="156" t="str">
        <f t="shared" si="67"/>
        <v>Janeiro</v>
      </c>
      <c r="H1082" s="193" t="str">
        <f t="shared" si="66"/>
        <v>Despesas</v>
      </c>
      <c r="I1082" s="67">
        <f t="shared" ca="1" si="69"/>
        <v>0</v>
      </c>
    </row>
    <row r="1083" spans="5:9" x14ac:dyDescent="0.25">
      <c r="E1083" s="196">
        <f t="shared" si="68"/>
        <v>5101.2000000000007</v>
      </c>
      <c r="G1083" s="156" t="str">
        <f t="shared" si="67"/>
        <v>Janeiro</v>
      </c>
      <c r="H1083" s="193" t="str">
        <f t="shared" si="66"/>
        <v>Despesas</v>
      </c>
      <c r="I1083" s="67">
        <f t="shared" ca="1" si="69"/>
        <v>0</v>
      </c>
    </row>
    <row r="1084" spans="5:9" x14ac:dyDescent="0.25">
      <c r="E1084" s="196">
        <f t="shared" si="68"/>
        <v>5101.2000000000007</v>
      </c>
      <c r="G1084" s="156" t="str">
        <f t="shared" si="67"/>
        <v>Janeiro</v>
      </c>
      <c r="H1084" s="193" t="str">
        <f t="shared" si="66"/>
        <v>Despesas</v>
      </c>
      <c r="I1084" s="67">
        <f t="shared" ca="1" si="69"/>
        <v>0</v>
      </c>
    </row>
    <row r="1085" spans="5:9" x14ac:dyDescent="0.25">
      <c r="E1085" s="196">
        <f t="shared" si="68"/>
        <v>5101.2000000000007</v>
      </c>
      <c r="G1085" s="156" t="str">
        <f t="shared" si="67"/>
        <v>Janeiro</v>
      </c>
      <c r="H1085" s="193" t="str">
        <f t="shared" si="66"/>
        <v>Despesas</v>
      </c>
      <c r="I1085" s="67">
        <f t="shared" ca="1" si="69"/>
        <v>0</v>
      </c>
    </row>
    <row r="1086" spans="5:9" x14ac:dyDescent="0.25">
      <c r="E1086" s="196">
        <f t="shared" si="68"/>
        <v>5101.2000000000007</v>
      </c>
      <c r="G1086" s="156" t="str">
        <f t="shared" si="67"/>
        <v>Janeiro</v>
      </c>
      <c r="H1086" s="193" t="str">
        <f t="shared" si="66"/>
        <v>Despesas</v>
      </c>
      <c r="I1086" s="67">
        <f t="shared" ca="1" si="69"/>
        <v>0</v>
      </c>
    </row>
    <row r="1087" spans="5:9" x14ac:dyDescent="0.25">
      <c r="E1087" s="196">
        <f t="shared" si="68"/>
        <v>5101.2000000000007</v>
      </c>
      <c r="G1087" s="156" t="str">
        <f t="shared" si="67"/>
        <v>Janeiro</v>
      </c>
      <c r="H1087" s="193" t="str">
        <f t="shared" si="66"/>
        <v>Despesas</v>
      </c>
      <c r="I1087" s="67">
        <f t="shared" ca="1" si="69"/>
        <v>0</v>
      </c>
    </row>
    <row r="1088" spans="5:9" x14ac:dyDescent="0.25">
      <c r="E1088" s="196">
        <f t="shared" si="68"/>
        <v>5101.2000000000007</v>
      </c>
      <c r="G1088" s="156" t="str">
        <f t="shared" si="67"/>
        <v>Janeiro</v>
      </c>
      <c r="H1088" s="193" t="str">
        <f t="shared" si="66"/>
        <v>Despesas</v>
      </c>
      <c r="I1088" s="67">
        <f t="shared" ca="1" si="69"/>
        <v>0</v>
      </c>
    </row>
    <row r="1089" spans="5:9" x14ac:dyDescent="0.25">
      <c r="E1089" s="196">
        <f t="shared" si="68"/>
        <v>5101.2000000000007</v>
      </c>
      <c r="G1089" s="156" t="str">
        <f t="shared" si="67"/>
        <v>Janeiro</v>
      </c>
      <c r="H1089" s="193" t="str">
        <f t="shared" si="66"/>
        <v>Despesas</v>
      </c>
      <c r="I1089" s="67">
        <f t="shared" ca="1" si="69"/>
        <v>0</v>
      </c>
    </row>
    <row r="1090" spans="5:9" x14ac:dyDescent="0.25">
      <c r="E1090" s="196">
        <f t="shared" si="68"/>
        <v>5101.2000000000007</v>
      </c>
      <c r="G1090" s="156" t="str">
        <f t="shared" si="67"/>
        <v>Janeiro</v>
      </c>
      <c r="H1090" s="193" t="str">
        <f t="shared" si="66"/>
        <v>Despesas</v>
      </c>
      <c r="I1090" s="67">
        <f t="shared" ca="1" si="69"/>
        <v>0</v>
      </c>
    </row>
    <row r="1091" spans="5:9" x14ac:dyDescent="0.25">
      <c r="E1091" s="196">
        <f t="shared" si="68"/>
        <v>5101.2000000000007</v>
      </c>
      <c r="G1091" s="156" t="str">
        <f t="shared" si="67"/>
        <v>Janeiro</v>
      </c>
      <c r="H1091" s="193" t="str">
        <f t="shared" ref="H1091:H1154" si="70">IF(B1091&gt;0,"Receitas","Despesas")</f>
        <v>Despesas</v>
      </c>
      <c r="I1091" s="67">
        <f t="shared" ca="1" si="69"/>
        <v>0</v>
      </c>
    </row>
    <row r="1092" spans="5:9" x14ac:dyDescent="0.25">
      <c r="E1092" s="196">
        <f t="shared" si="68"/>
        <v>5101.2000000000007</v>
      </c>
      <c r="G1092" s="156" t="str">
        <f t="shared" si="67"/>
        <v>Janeiro</v>
      </c>
      <c r="H1092" s="193" t="str">
        <f t="shared" si="70"/>
        <v>Despesas</v>
      </c>
      <c r="I1092" s="67">
        <f t="shared" ca="1" si="69"/>
        <v>0</v>
      </c>
    </row>
    <row r="1093" spans="5:9" x14ac:dyDescent="0.25">
      <c r="E1093" s="196">
        <f t="shared" si="68"/>
        <v>5101.2000000000007</v>
      </c>
      <c r="G1093" s="156" t="str">
        <f t="shared" si="67"/>
        <v>Janeiro</v>
      </c>
      <c r="H1093" s="193" t="str">
        <f t="shared" si="70"/>
        <v>Despesas</v>
      </c>
      <c r="I1093" s="67">
        <f t="shared" ca="1" si="69"/>
        <v>0</v>
      </c>
    </row>
    <row r="1094" spans="5:9" x14ac:dyDescent="0.25">
      <c r="E1094" s="196">
        <f t="shared" si="68"/>
        <v>5101.2000000000007</v>
      </c>
      <c r="G1094" s="156" t="str">
        <f t="shared" si="67"/>
        <v>Janeiro</v>
      </c>
      <c r="H1094" s="193" t="str">
        <f t="shared" si="70"/>
        <v>Despesas</v>
      </c>
      <c r="I1094" s="67">
        <f t="shared" ca="1" si="69"/>
        <v>0</v>
      </c>
    </row>
    <row r="1095" spans="5:9" x14ac:dyDescent="0.25">
      <c r="E1095" s="196">
        <f t="shared" si="68"/>
        <v>5101.2000000000007</v>
      </c>
      <c r="G1095" s="156" t="str">
        <f t="shared" si="67"/>
        <v>Janeiro</v>
      </c>
      <c r="H1095" s="193" t="str">
        <f t="shared" si="70"/>
        <v>Despesas</v>
      </c>
      <c r="I1095" s="67">
        <f t="shared" ca="1" si="69"/>
        <v>0</v>
      </c>
    </row>
    <row r="1096" spans="5:9" x14ac:dyDescent="0.25">
      <c r="E1096" s="196">
        <f t="shared" si="68"/>
        <v>5101.2000000000007</v>
      </c>
      <c r="G1096" s="156" t="str">
        <f t="shared" si="67"/>
        <v>Janeiro</v>
      </c>
      <c r="H1096" s="193" t="str">
        <f t="shared" si="70"/>
        <v>Despesas</v>
      </c>
      <c r="I1096" s="67">
        <f t="shared" ca="1" si="69"/>
        <v>0</v>
      </c>
    </row>
    <row r="1097" spans="5:9" x14ac:dyDescent="0.25">
      <c r="E1097" s="196">
        <f t="shared" si="68"/>
        <v>5101.2000000000007</v>
      </c>
      <c r="G1097" s="156" t="str">
        <f t="shared" si="67"/>
        <v>Janeiro</v>
      </c>
      <c r="H1097" s="193" t="str">
        <f t="shared" si="70"/>
        <v>Despesas</v>
      </c>
      <c r="I1097" s="67">
        <f t="shared" ca="1" si="69"/>
        <v>0</v>
      </c>
    </row>
    <row r="1098" spans="5:9" x14ac:dyDescent="0.25">
      <c r="E1098" s="196">
        <f t="shared" si="68"/>
        <v>5101.2000000000007</v>
      </c>
      <c r="G1098" s="156" t="str">
        <f t="shared" si="67"/>
        <v>Janeiro</v>
      </c>
      <c r="H1098" s="193" t="str">
        <f t="shared" si="70"/>
        <v>Despesas</v>
      </c>
      <c r="I1098" s="67">
        <f t="shared" ca="1" si="69"/>
        <v>0</v>
      </c>
    </row>
    <row r="1099" spans="5:9" x14ac:dyDescent="0.25">
      <c r="E1099" s="196">
        <f t="shared" si="68"/>
        <v>5101.2000000000007</v>
      </c>
      <c r="G1099" s="156" t="str">
        <f t="shared" si="67"/>
        <v>Janeiro</v>
      </c>
      <c r="H1099" s="193" t="str">
        <f t="shared" si="70"/>
        <v>Despesas</v>
      </c>
      <c r="I1099" s="67">
        <f t="shared" ca="1" si="69"/>
        <v>0</v>
      </c>
    </row>
    <row r="1100" spans="5:9" x14ac:dyDescent="0.25">
      <c r="E1100" s="196">
        <f t="shared" si="68"/>
        <v>5101.2000000000007</v>
      </c>
      <c r="G1100" s="156" t="str">
        <f t="shared" si="67"/>
        <v>Janeiro</v>
      </c>
      <c r="H1100" s="193" t="str">
        <f t="shared" si="70"/>
        <v>Despesas</v>
      </c>
      <c r="I1100" s="67">
        <f t="shared" ca="1" si="69"/>
        <v>0</v>
      </c>
    </row>
    <row r="1101" spans="5:9" x14ac:dyDescent="0.25">
      <c r="E1101" s="196">
        <f t="shared" si="68"/>
        <v>5101.2000000000007</v>
      </c>
      <c r="G1101" s="156" t="str">
        <f t="shared" si="67"/>
        <v>Janeiro</v>
      </c>
      <c r="H1101" s="193" t="str">
        <f t="shared" si="70"/>
        <v>Despesas</v>
      </c>
      <c r="I1101" s="67">
        <f t="shared" ca="1" si="69"/>
        <v>0</v>
      </c>
    </row>
    <row r="1102" spans="5:9" x14ac:dyDescent="0.25">
      <c r="E1102" s="196">
        <f t="shared" si="68"/>
        <v>5101.2000000000007</v>
      </c>
      <c r="G1102" s="156" t="str">
        <f t="shared" ref="G1102:G1165" si="71">IF(ISNA(VLOOKUP(MONTH(A1102),$O$3:$P$14,2)),"",VLOOKUP(MONTH(A1102),$O$3:$P$14,2))</f>
        <v>Janeiro</v>
      </c>
      <c r="H1102" s="193" t="str">
        <f t="shared" si="70"/>
        <v>Despesas</v>
      </c>
      <c r="I1102" s="67">
        <f t="shared" ca="1" si="69"/>
        <v>0</v>
      </c>
    </row>
    <row r="1103" spans="5:9" x14ac:dyDescent="0.25">
      <c r="E1103" s="196">
        <f t="shared" ref="E1103:E1166" si="72">E1102+B1103</f>
        <v>5101.2000000000007</v>
      </c>
      <c r="G1103" s="156" t="str">
        <f t="shared" si="71"/>
        <v>Janeiro</v>
      </c>
      <c r="H1103" s="193" t="str">
        <f t="shared" si="70"/>
        <v>Despesas</v>
      </c>
      <c r="I1103" s="67">
        <f t="shared" ca="1" si="69"/>
        <v>0</v>
      </c>
    </row>
    <row r="1104" spans="5:9" x14ac:dyDescent="0.25">
      <c r="E1104" s="196">
        <f t="shared" si="72"/>
        <v>5101.2000000000007</v>
      </c>
      <c r="G1104" s="156" t="str">
        <f t="shared" si="71"/>
        <v>Janeiro</v>
      </c>
      <c r="H1104" s="193" t="str">
        <f t="shared" si="70"/>
        <v>Despesas</v>
      </c>
      <c r="I1104" s="67">
        <f t="shared" ca="1" si="69"/>
        <v>0</v>
      </c>
    </row>
    <row r="1105" spans="5:9" x14ac:dyDescent="0.25">
      <c r="E1105" s="196">
        <f t="shared" si="72"/>
        <v>5101.2000000000007</v>
      </c>
      <c r="G1105" s="156" t="str">
        <f t="shared" si="71"/>
        <v>Janeiro</v>
      </c>
      <c r="H1105" s="193" t="str">
        <f t="shared" si="70"/>
        <v>Despesas</v>
      </c>
      <c r="I1105" s="67">
        <f t="shared" ca="1" si="69"/>
        <v>0</v>
      </c>
    </row>
    <row r="1106" spans="5:9" x14ac:dyDescent="0.25">
      <c r="E1106" s="196">
        <f t="shared" si="72"/>
        <v>5101.2000000000007</v>
      </c>
      <c r="G1106" s="156" t="str">
        <f t="shared" si="71"/>
        <v>Janeiro</v>
      </c>
      <c r="H1106" s="193" t="str">
        <f t="shared" si="70"/>
        <v>Despesas</v>
      </c>
      <c r="I1106" s="67">
        <f t="shared" ca="1" si="69"/>
        <v>0</v>
      </c>
    </row>
    <row r="1107" spans="5:9" x14ac:dyDescent="0.25">
      <c r="E1107" s="196">
        <f t="shared" si="72"/>
        <v>5101.2000000000007</v>
      </c>
      <c r="G1107" s="156" t="str">
        <f t="shared" si="71"/>
        <v>Janeiro</v>
      </c>
      <c r="H1107" s="193" t="str">
        <f t="shared" si="70"/>
        <v>Despesas</v>
      </c>
      <c r="I1107" s="67">
        <f t="shared" ca="1" si="69"/>
        <v>0</v>
      </c>
    </row>
    <row r="1108" spans="5:9" x14ac:dyDescent="0.25">
      <c r="E1108" s="196">
        <f t="shared" si="72"/>
        <v>5101.2000000000007</v>
      </c>
      <c r="G1108" s="156" t="str">
        <f t="shared" si="71"/>
        <v>Janeiro</v>
      </c>
      <c r="H1108" s="193" t="str">
        <f t="shared" si="70"/>
        <v>Despesas</v>
      </c>
      <c r="I1108" s="67">
        <f t="shared" ca="1" si="69"/>
        <v>0</v>
      </c>
    </row>
    <row r="1109" spans="5:9" x14ac:dyDescent="0.25">
      <c r="E1109" s="196">
        <f t="shared" si="72"/>
        <v>5101.2000000000007</v>
      </c>
      <c r="G1109" s="156" t="str">
        <f t="shared" si="71"/>
        <v>Janeiro</v>
      </c>
      <c r="H1109" s="193" t="str">
        <f t="shared" si="70"/>
        <v>Despesas</v>
      </c>
      <c r="I1109" s="67">
        <f t="shared" ca="1" si="69"/>
        <v>0</v>
      </c>
    </row>
    <row r="1110" spans="5:9" x14ac:dyDescent="0.25">
      <c r="E1110" s="196">
        <f t="shared" si="72"/>
        <v>5101.2000000000007</v>
      </c>
      <c r="G1110" s="156" t="str">
        <f t="shared" si="71"/>
        <v>Janeiro</v>
      </c>
      <c r="H1110" s="193" t="str">
        <f t="shared" si="70"/>
        <v>Despesas</v>
      </c>
      <c r="I1110" s="67">
        <f t="shared" ref="I1110:I1173" ca="1" si="73">IF(A1110=TODAY(),IF(A1111=TODAY(),0,E1110),0)</f>
        <v>0</v>
      </c>
    </row>
    <row r="1111" spans="5:9" x14ac:dyDescent="0.25">
      <c r="E1111" s="196">
        <f t="shared" si="72"/>
        <v>5101.2000000000007</v>
      </c>
      <c r="G1111" s="156" t="str">
        <f t="shared" si="71"/>
        <v>Janeiro</v>
      </c>
      <c r="H1111" s="193" t="str">
        <f t="shared" si="70"/>
        <v>Despesas</v>
      </c>
      <c r="I1111" s="67">
        <f t="shared" ca="1" si="73"/>
        <v>0</v>
      </c>
    </row>
    <row r="1112" spans="5:9" x14ac:dyDescent="0.25">
      <c r="E1112" s="196">
        <f t="shared" si="72"/>
        <v>5101.2000000000007</v>
      </c>
      <c r="G1112" s="156" t="str">
        <f t="shared" si="71"/>
        <v>Janeiro</v>
      </c>
      <c r="H1112" s="193" t="str">
        <f t="shared" si="70"/>
        <v>Despesas</v>
      </c>
      <c r="I1112" s="67">
        <f t="shared" ca="1" si="73"/>
        <v>0</v>
      </c>
    </row>
    <row r="1113" spans="5:9" x14ac:dyDescent="0.25">
      <c r="E1113" s="196">
        <f t="shared" si="72"/>
        <v>5101.2000000000007</v>
      </c>
      <c r="G1113" s="156" t="str">
        <f t="shared" si="71"/>
        <v>Janeiro</v>
      </c>
      <c r="H1113" s="193" t="str">
        <f t="shared" si="70"/>
        <v>Despesas</v>
      </c>
      <c r="I1113" s="67">
        <f t="shared" ca="1" si="73"/>
        <v>0</v>
      </c>
    </row>
    <row r="1114" spans="5:9" x14ac:dyDescent="0.25">
      <c r="E1114" s="196">
        <f t="shared" si="72"/>
        <v>5101.2000000000007</v>
      </c>
      <c r="G1114" s="156" t="str">
        <f t="shared" si="71"/>
        <v>Janeiro</v>
      </c>
      <c r="H1114" s="193" t="str">
        <f t="shared" si="70"/>
        <v>Despesas</v>
      </c>
      <c r="I1114" s="67">
        <f t="shared" ca="1" si="73"/>
        <v>0</v>
      </c>
    </row>
    <row r="1115" spans="5:9" x14ac:dyDescent="0.25">
      <c r="E1115" s="196">
        <f t="shared" si="72"/>
        <v>5101.2000000000007</v>
      </c>
      <c r="G1115" s="156" t="str">
        <f t="shared" si="71"/>
        <v>Janeiro</v>
      </c>
      <c r="H1115" s="193" t="str">
        <f t="shared" si="70"/>
        <v>Despesas</v>
      </c>
      <c r="I1115" s="67">
        <f t="shared" ca="1" si="73"/>
        <v>0</v>
      </c>
    </row>
    <row r="1116" spans="5:9" x14ac:dyDescent="0.25">
      <c r="E1116" s="196">
        <f t="shared" si="72"/>
        <v>5101.2000000000007</v>
      </c>
      <c r="G1116" s="156" t="str">
        <f t="shared" si="71"/>
        <v>Janeiro</v>
      </c>
      <c r="H1116" s="193" t="str">
        <f t="shared" si="70"/>
        <v>Despesas</v>
      </c>
      <c r="I1116" s="67">
        <f t="shared" ca="1" si="73"/>
        <v>0</v>
      </c>
    </row>
    <row r="1117" spans="5:9" x14ac:dyDescent="0.25">
      <c r="E1117" s="196">
        <f t="shared" si="72"/>
        <v>5101.2000000000007</v>
      </c>
      <c r="G1117" s="156" t="str">
        <f t="shared" si="71"/>
        <v>Janeiro</v>
      </c>
      <c r="H1117" s="193" t="str">
        <f t="shared" si="70"/>
        <v>Despesas</v>
      </c>
      <c r="I1117" s="67">
        <f t="shared" ca="1" si="73"/>
        <v>0</v>
      </c>
    </row>
    <row r="1118" spans="5:9" x14ac:dyDescent="0.25">
      <c r="E1118" s="196">
        <f t="shared" si="72"/>
        <v>5101.2000000000007</v>
      </c>
      <c r="G1118" s="156" t="str">
        <f t="shared" si="71"/>
        <v>Janeiro</v>
      </c>
      <c r="H1118" s="193" t="str">
        <f t="shared" si="70"/>
        <v>Despesas</v>
      </c>
      <c r="I1118" s="67">
        <f t="shared" ca="1" si="73"/>
        <v>0</v>
      </c>
    </row>
    <row r="1119" spans="5:9" x14ac:dyDescent="0.25">
      <c r="E1119" s="196">
        <f t="shared" si="72"/>
        <v>5101.2000000000007</v>
      </c>
      <c r="G1119" s="156" t="str">
        <f t="shared" si="71"/>
        <v>Janeiro</v>
      </c>
      <c r="H1119" s="193" t="str">
        <f t="shared" si="70"/>
        <v>Despesas</v>
      </c>
      <c r="I1119" s="67">
        <f t="shared" ca="1" si="73"/>
        <v>0</v>
      </c>
    </row>
    <row r="1120" spans="5:9" x14ac:dyDescent="0.25">
      <c r="E1120" s="196">
        <f t="shared" si="72"/>
        <v>5101.2000000000007</v>
      </c>
      <c r="G1120" s="156" t="str">
        <f t="shared" si="71"/>
        <v>Janeiro</v>
      </c>
      <c r="H1120" s="193" t="str">
        <f t="shared" si="70"/>
        <v>Despesas</v>
      </c>
      <c r="I1120" s="67">
        <f t="shared" ca="1" si="73"/>
        <v>0</v>
      </c>
    </row>
    <row r="1121" spans="5:9" x14ac:dyDescent="0.25">
      <c r="E1121" s="196">
        <f t="shared" si="72"/>
        <v>5101.2000000000007</v>
      </c>
      <c r="G1121" s="156" t="str">
        <f t="shared" si="71"/>
        <v>Janeiro</v>
      </c>
      <c r="H1121" s="193" t="str">
        <f t="shared" si="70"/>
        <v>Despesas</v>
      </c>
      <c r="I1121" s="67">
        <f t="shared" ca="1" si="73"/>
        <v>0</v>
      </c>
    </row>
    <row r="1122" spans="5:9" x14ac:dyDescent="0.25">
      <c r="E1122" s="196">
        <f t="shared" si="72"/>
        <v>5101.2000000000007</v>
      </c>
      <c r="G1122" s="156" t="str">
        <f t="shared" si="71"/>
        <v>Janeiro</v>
      </c>
      <c r="H1122" s="193" t="str">
        <f t="shared" si="70"/>
        <v>Despesas</v>
      </c>
      <c r="I1122" s="67">
        <f t="shared" ca="1" si="73"/>
        <v>0</v>
      </c>
    </row>
    <row r="1123" spans="5:9" x14ac:dyDescent="0.25">
      <c r="E1123" s="196">
        <f t="shared" si="72"/>
        <v>5101.2000000000007</v>
      </c>
      <c r="G1123" s="156" t="str">
        <f t="shared" si="71"/>
        <v>Janeiro</v>
      </c>
      <c r="H1123" s="193" t="str">
        <f t="shared" si="70"/>
        <v>Despesas</v>
      </c>
      <c r="I1123" s="67">
        <f t="shared" ca="1" si="73"/>
        <v>0</v>
      </c>
    </row>
    <row r="1124" spans="5:9" x14ac:dyDescent="0.25">
      <c r="E1124" s="196">
        <f t="shared" si="72"/>
        <v>5101.2000000000007</v>
      </c>
      <c r="G1124" s="156" t="str">
        <f t="shared" si="71"/>
        <v>Janeiro</v>
      </c>
      <c r="H1124" s="193" t="str">
        <f t="shared" si="70"/>
        <v>Despesas</v>
      </c>
      <c r="I1124" s="67">
        <f t="shared" ca="1" si="73"/>
        <v>0</v>
      </c>
    </row>
    <row r="1125" spans="5:9" x14ac:dyDescent="0.25">
      <c r="E1125" s="196">
        <f t="shared" si="72"/>
        <v>5101.2000000000007</v>
      </c>
      <c r="G1125" s="156" t="str">
        <f t="shared" si="71"/>
        <v>Janeiro</v>
      </c>
      <c r="H1125" s="193" t="str">
        <f t="shared" si="70"/>
        <v>Despesas</v>
      </c>
      <c r="I1125" s="67">
        <f t="shared" ca="1" si="73"/>
        <v>0</v>
      </c>
    </row>
    <row r="1126" spans="5:9" x14ac:dyDescent="0.25">
      <c r="E1126" s="196">
        <f t="shared" si="72"/>
        <v>5101.2000000000007</v>
      </c>
      <c r="G1126" s="156" t="str">
        <f t="shared" si="71"/>
        <v>Janeiro</v>
      </c>
      <c r="H1126" s="193" t="str">
        <f t="shared" si="70"/>
        <v>Despesas</v>
      </c>
      <c r="I1126" s="67">
        <f t="shared" ca="1" si="73"/>
        <v>0</v>
      </c>
    </row>
    <row r="1127" spans="5:9" x14ac:dyDescent="0.25">
      <c r="E1127" s="196">
        <f t="shared" si="72"/>
        <v>5101.2000000000007</v>
      </c>
      <c r="G1127" s="156" t="str">
        <f t="shared" si="71"/>
        <v>Janeiro</v>
      </c>
      <c r="H1127" s="193" t="str">
        <f t="shared" si="70"/>
        <v>Despesas</v>
      </c>
      <c r="I1127" s="67">
        <f t="shared" ca="1" si="73"/>
        <v>0</v>
      </c>
    </row>
    <row r="1128" spans="5:9" x14ac:dyDescent="0.25">
      <c r="E1128" s="196">
        <f t="shared" si="72"/>
        <v>5101.2000000000007</v>
      </c>
      <c r="G1128" s="156" t="str">
        <f t="shared" si="71"/>
        <v>Janeiro</v>
      </c>
      <c r="H1128" s="193" t="str">
        <f t="shared" si="70"/>
        <v>Despesas</v>
      </c>
      <c r="I1128" s="67">
        <f t="shared" ca="1" si="73"/>
        <v>0</v>
      </c>
    </row>
    <row r="1129" spans="5:9" x14ac:dyDescent="0.25">
      <c r="E1129" s="196">
        <f t="shared" si="72"/>
        <v>5101.2000000000007</v>
      </c>
      <c r="G1129" s="156" t="str">
        <f t="shared" si="71"/>
        <v>Janeiro</v>
      </c>
      <c r="H1129" s="193" t="str">
        <f t="shared" si="70"/>
        <v>Despesas</v>
      </c>
      <c r="I1129" s="67">
        <f t="shared" ca="1" si="73"/>
        <v>0</v>
      </c>
    </row>
    <row r="1130" spans="5:9" x14ac:dyDescent="0.25">
      <c r="E1130" s="196">
        <f t="shared" si="72"/>
        <v>5101.2000000000007</v>
      </c>
      <c r="G1130" s="156" t="str">
        <f t="shared" si="71"/>
        <v>Janeiro</v>
      </c>
      <c r="H1130" s="193" t="str">
        <f t="shared" si="70"/>
        <v>Despesas</v>
      </c>
      <c r="I1130" s="67">
        <f t="shared" ca="1" si="73"/>
        <v>0</v>
      </c>
    </row>
    <row r="1131" spans="5:9" x14ac:dyDescent="0.25">
      <c r="E1131" s="196">
        <f t="shared" si="72"/>
        <v>5101.2000000000007</v>
      </c>
      <c r="G1131" s="156" t="str">
        <f t="shared" si="71"/>
        <v>Janeiro</v>
      </c>
      <c r="H1131" s="193" t="str">
        <f t="shared" si="70"/>
        <v>Despesas</v>
      </c>
      <c r="I1131" s="67">
        <f t="shared" ca="1" si="73"/>
        <v>0</v>
      </c>
    </row>
    <row r="1132" spans="5:9" x14ac:dyDescent="0.25">
      <c r="E1132" s="196">
        <f t="shared" si="72"/>
        <v>5101.2000000000007</v>
      </c>
      <c r="G1132" s="156" t="str">
        <f t="shared" si="71"/>
        <v>Janeiro</v>
      </c>
      <c r="H1132" s="193" t="str">
        <f t="shared" si="70"/>
        <v>Despesas</v>
      </c>
      <c r="I1132" s="67">
        <f t="shared" ca="1" si="73"/>
        <v>0</v>
      </c>
    </row>
    <row r="1133" spans="5:9" x14ac:dyDescent="0.25">
      <c r="E1133" s="196">
        <f t="shared" si="72"/>
        <v>5101.2000000000007</v>
      </c>
      <c r="G1133" s="156" t="str">
        <f t="shared" si="71"/>
        <v>Janeiro</v>
      </c>
      <c r="H1133" s="193" t="str">
        <f t="shared" si="70"/>
        <v>Despesas</v>
      </c>
      <c r="I1133" s="67">
        <f t="shared" ca="1" si="73"/>
        <v>0</v>
      </c>
    </row>
    <row r="1134" spans="5:9" x14ac:dyDescent="0.25">
      <c r="E1134" s="196">
        <f t="shared" si="72"/>
        <v>5101.2000000000007</v>
      </c>
      <c r="G1134" s="156" t="str">
        <f t="shared" si="71"/>
        <v>Janeiro</v>
      </c>
      <c r="H1134" s="193" t="str">
        <f t="shared" si="70"/>
        <v>Despesas</v>
      </c>
      <c r="I1134" s="67">
        <f t="shared" ca="1" si="73"/>
        <v>0</v>
      </c>
    </row>
    <row r="1135" spans="5:9" x14ac:dyDescent="0.25">
      <c r="E1135" s="196">
        <f t="shared" si="72"/>
        <v>5101.2000000000007</v>
      </c>
      <c r="G1135" s="156" t="str">
        <f t="shared" si="71"/>
        <v>Janeiro</v>
      </c>
      <c r="H1135" s="193" t="str">
        <f t="shared" si="70"/>
        <v>Despesas</v>
      </c>
      <c r="I1135" s="67">
        <f t="shared" ca="1" si="73"/>
        <v>0</v>
      </c>
    </row>
    <row r="1136" spans="5:9" x14ac:dyDescent="0.25">
      <c r="E1136" s="196">
        <f t="shared" si="72"/>
        <v>5101.2000000000007</v>
      </c>
      <c r="G1136" s="156" t="str">
        <f t="shared" si="71"/>
        <v>Janeiro</v>
      </c>
      <c r="H1136" s="193" t="str">
        <f t="shared" si="70"/>
        <v>Despesas</v>
      </c>
      <c r="I1136" s="67">
        <f t="shared" ca="1" si="73"/>
        <v>0</v>
      </c>
    </row>
    <row r="1137" spans="5:9" x14ac:dyDescent="0.25">
      <c r="E1137" s="196">
        <f t="shared" si="72"/>
        <v>5101.2000000000007</v>
      </c>
      <c r="G1137" s="156" t="str">
        <f t="shared" si="71"/>
        <v>Janeiro</v>
      </c>
      <c r="H1137" s="193" t="str">
        <f t="shared" si="70"/>
        <v>Despesas</v>
      </c>
      <c r="I1137" s="67">
        <f t="shared" ca="1" si="73"/>
        <v>0</v>
      </c>
    </row>
    <row r="1138" spans="5:9" x14ac:dyDescent="0.25">
      <c r="E1138" s="196">
        <f t="shared" si="72"/>
        <v>5101.2000000000007</v>
      </c>
      <c r="G1138" s="156" t="str">
        <f t="shared" si="71"/>
        <v>Janeiro</v>
      </c>
      <c r="H1138" s="193" t="str">
        <f t="shared" si="70"/>
        <v>Despesas</v>
      </c>
      <c r="I1138" s="67">
        <f t="shared" ca="1" si="73"/>
        <v>0</v>
      </c>
    </row>
    <row r="1139" spans="5:9" x14ac:dyDescent="0.25">
      <c r="E1139" s="196">
        <f t="shared" si="72"/>
        <v>5101.2000000000007</v>
      </c>
      <c r="G1139" s="156" t="str">
        <f t="shared" si="71"/>
        <v>Janeiro</v>
      </c>
      <c r="H1139" s="193" t="str">
        <f t="shared" si="70"/>
        <v>Despesas</v>
      </c>
      <c r="I1139" s="67">
        <f t="shared" ca="1" si="73"/>
        <v>0</v>
      </c>
    </row>
    <row r="1140" spans="5:9" x14ac:dyDescent="0.25">
      <c r="E1140" s="196">
        <f t="shared" si="72"/>
        <v>5101.2000000000007</v>
      </c>
      <c r="G1140" s="156" t="str">
        <f t="shared" si="71"/>
        <v>Janeiro</v>
      </c>
      <c r="H1140" s="193" t="str">
        <f t="shared" si="70"/>
        <v>Despesas</v>
      </c>
      <c r="I1140" s="67">
        <f t="shared" ca="1" si="73"/>
        <v>0</v>
      </c>
    </row>
    <row r="1141" spans="5:9" x14ac:dyDescent="0.25">
      <c r="E1141" s="196">
        <f t="shared" si="72"/>
        <v>5101.2000000000007</v>
      </c>
      <c r="G1141" s="156" t="str">
        <f t="shared" si="71"/>
        <v>Janeiro</v>
      </c>
      <c r="H1141" s="193" t="str">
        <f t="shared" si="70"/>
        <v>Despesas</v>
      </c>
      <c r="I1141" s="67">
        <f t="shared" ca="1" si="73"/>
        <v>0</v>
      </c>
    </row>
    <row r="1142" spans="5:9" x14ac:dyDescent="0.25">
      <c r="E1142" s="196">
        <f t="shared" si="72"/>
        <v>5101.2000000000007</v>
      </c>
      <c r="G1142" s="156" t="str">
        <f t="shared" si="71"/>
        <v>Janeiro</v>
      </c>
      <c r="H1142" s="193" t="str">
        <f t="shared" si="70"/>
        <v>Despesas</v>
      </c>
      <c r="I1142" s="67">
        <f t="shared" ca="1" si="73"/>
        <v>0</v>
      </c>
    </row>
    <row r="1143" spans="5:9" x14ac:dyDescent="0.25">
      <c r="E1143" s="196">
        <f t="shared" si="72"/>
        <v>5101.2000000000007</v>
      </c>
      <c r="G1143" s="156" t="str">
        <f t="shared" si="71"/>
        <v>Janeiro</v>
      </c>
      <c r="H1143" s="193" t="str">
        <f t="shared" si="70"/>
        <v>Despesas</v>
      </c>
      <c r="I1143" s="67">
        <f t="shared" ca="1" si="73"/>
        <v>0</v>
      </c>
    </row>
    <row r="1144" spans="5:9" x14ac:dyDescent="0.25">
      <c r="E1144" s="196">
        <f t="shared" si="72"/>
        <v>5101.2000000000007</v>
      </c>
      <c r="G1144" s="156" t="str">
        <f t="shared" si="71"/>
        <v>Janeiro</v>
      </c>
      <c r="H1144" s="193" t="str">
        <f t="shared" si="70"/>
        <v>Despesas</v>
      </c>
      <c r="I1144" s="67">
        <f t="shared" ca="1" si="73"/>
        <v>0</v>
      </c>
    </row>
    <row r="1145" spans="5:9" x14ac:dyDescent="0.25">
      <c r="E1145" s="196">
        <f t="shared" si="72"/>
        <v>5101.2000000000007</v>
      </c>
      <c r="G1145" s="156" t="str">
        <f t="shared" si="71"/>
        <v>Janeiro</v>
      </c>
      <c r="H1145" s="193" t="str">
        <f t="shared" si="70"/>
        <v>Despesas</v>
      </c>
      <c r="I1145" s="67">
        <f t="shared" ca="1" si="73"/>
        <v>0</v>
      </c>
    </row>
    <row r="1146" spans="5:9" x14ac:dyDescent="0.25">
      <c r="E1146" s="196">
        <f t="shared" si="72"/>
        <v>5101.2000000000007</v>
      </c>
      <c r="G1146" s="156" t="str">
        <f t="shared" si="71"/>
        <v>Janeiro</v>
      </c>
      <c r="H1146" s="193" t="str">
        <f t="shared" si="70"/>
        <v>Despesas</v>
      </c>
      <c r="I1146" s="67">
        <f t="shared" ca="1" si="73"/>
        <v>0</v>
      </c>
    </row>
    <row r="1147" spans="5:9" x14ac:dyDescent="0.25">
      <c r="E1147" s="196">
        <f t="shared" si="72"/>
        <v>5101.2000000000007</v>
      </c>
      <c r="G1147" s="156" t="str">
        <f t="shared" si="71"/>
        <v>Janeiro</v>
      </c>
      <c r="H1147" s="193" t="str">
        <f t="shared" si="70"/>
        <v>Despesas</v>
      </c>
      <c r="I1147" s="67">
        <f t="shared" ca="1" si="73"/>
        <v>0</v>
      </c>
    </row>
    <row r="1148" spans="5:9" x14ac:dyDescent="0.25">
      <c r="E1148" s="196">
        <f t="shared" si="72"/>
        <v>5101.2000000000007</v>
      </c>
      <c r="G1148" s="156" t="str">
        <f t="shared" si="71"/>
        <v>Janeiro</v>
      </c>
      <c r="H1148" s="193" t="str">
        <f t="shared" si="70"/>
        <v>Despesas</v>
      </c>
      <c r="I1148" s="67">
        <f t="shared" ca="1" si="73"/>
        <v>0</v>
      </c>
    </row>
    <row r="1149" spans="5:9" x14ac:dyDescent="0.25">
      <c r="E1149" s="196">
        <f t="shared" si="72"/>
        <v>5101.2000000000007</v>
      </c>
      <c r="G1149" s="156" t="str">
        <f t="shared" si="71"/>
        <v>Janeiro</v>
      </c>
      <c r="H1149" s="193" t="str">
        <f t="shared" si="70"/>
        <v>Despesas</v>
      </c>
      <c r="I1149" s="67">
        <f t="shared" ca="1" si="73"/>
        <v>0</v>
      </c>
    </row>
    <row r="1150" spans="5:9" x14ac:dyDescent="0.25">
      <c r="E1150" s="196">
        <f t="shared" si="72"/>
        <v>5101.2000000000007</v>
      </c>
      <c r="G1150" s="156" t="str">
        <f t="shared" si="71"/>
        <v>Janeiro</v>
      </c>
      <c r="H1150" s="193" t="str">
        <f t="shared" si="70"/>
        <v>Despesas</v>
      </c>
      <c r="I1150" s="67">
        <f t="shared" ca="1" si="73"/>
        <v>0</v>
      </c>
    </row>
    <row r="1151" spans="5:9" x14ac:dyDescent="0.25">
      <c r="E1151" s="196">
        <f t="shared" si="72"/>
        <v>5101.2000000000007</v>
      </c>
      <c r="G1151" s="156" t="str">
        <f t="shared" si="71"/>
        <v>Janeiro</v>
      </c>
      <c r="H1151" s="193" t="str">
        <f t="shared" si="70"/>
        <v>Despesas</v>
      </c>
      <c r="I1151" s="67">
        <f t="shared" ca="1" si="73"/>
        <v>0</v>
      </c>
    </row>
    <row r="1152" spans="5:9" x14ac:dyDescent="0.25">
      <c r="E1152" s="196">
        <f t="shared" si="72"/>
        <v>5101.2000000000007</v>
      </c>
      <c r="G1152" s="156" t="str">
        <f t="shared" si="71"/>
        <v>Janeiro</v>
      </c>
      <c r="H1152" s="193" t="str">
        <f t="shared" si="70"/>
        <v>Despesas</v>
      </c>
      <c r="I1152" s="67">
        <f t="shared" ca="1" si="73"/>
        <v>0</v>
      </c>
    </row>
    <row r="1153" spans="5:9" x14ac:dyDescent="0.25">
      <c r="E1153" s="196">
        <f t="shared" si="72"/>
        <v>5101.2000000000007</v>
      </c>
      <c r="G1153" s="156" t="str">
        <f t="shared" si="71"/>
        <v>Janeiro</v>
      </c>
      <c r="H1153" s="193" t="str">
        <f t="shared" si="70"/>
        <v>Despesas</v>
      </c>
      <c r="I1153" s="67">
        <f t="shared" ca="1" si="73"/>
        <v>0</v>
      </c>
    </row>
    <row r="1154" spans="5:9" x14ac:dyDescent="0.25">
      <c r="E1154" s="196">
        <f t="shared" si="72"/>
        <v>5101.2000000000007</v>
      </c>
      <c r="G1154" s="156" t="str">
        <f t="shared" si="71"/>
        <v>Janeiro</v>
      </c>
      <c r="H1154" s="193" t="str">
        <f t="shared" si="70"/>
        <v>Despesas</v>
      </c>
      <c r="I1154" s="67">
        <f t="shared" ca="1" si="73"/>
        <v>0</v>
      </c>
    </row>
    <row r="1155" spans="5:9" x14ac:dyDescent="0.25">
      <c r="E1155" s="196">
        <f t="shared" si="72"/>
        <v>5101.2000000000007</v>
      </c>
      <c r="G1155" s="156" t="str">
        <f t="shared" si="71"/>
        <v>Janeiro</v>
      </c>
      <c r="H1155" s="193" t="str">
        <f t="shared" ref="H1155:H1218" si="74">IF(B1155&gt;0,"Receitas","Despesas")</f>
        <v>Despesas</v>
      </c>
      <c r="I1155" s="67">
        <f t="shared" ca="1" si="73"/>
        <v>0</v>
      </c>
    </row>
    <row r="1156" spans="5:9" x14ac:dyDescent="0.25">
      <c r="E1156" s="196">
        <f t="shared" si="72"/>
        <v>5101.2000000000007</v>
      </c>
      <c r="G1156" s="156" t="str">
        <f t="shared" si="71"/>
        <v>Janeiro</v>
      </c>
      <c r="H1156" s="193" t="str">
        <f t="shared" si="74"/>
        <v>Despesas</v>
      </c>
      <c r="I1156" s="67">
        <f t="shared" ca="1" si="73"/>
        <v>0</v>
      </c>
    </row>
    <row r="1157" spans="5:9" x14ac:dyDescent="0.25">
      <c r="E1157" s="196">
        <f t="shared" si="72"/>
        <v>5101.2000000000007</v>
      </c>
      <c r="G1157" s="156" t="str">
        <f t="shared" si="71"/>
        <v>Janeiro</v>
      </c>
      <c r="H1157" s="193" t="str">
        <f t="shared" si="74"/>
        <v>Despesas</v>
      </c>
      <c r="I1157" s="67">
        <f t="shared" ca="1" si="73"/>
        <v>0</v>
      </c>
    </row>
    <row r="1158" spans="5:9" x14ac:dyDescent="0.25">
      <c r="E1158" s="196">
        <f t="shared" si="72"/>
        <v>5101.2000000000007</v>
      </c>
      <c r="G1158" s="156" t="str">
        <f t="shared" si="71"/>
        <v>Janeiro</v>
      </c>
      <c r="H1158" s="193" t="str">
        <f t="shared" si="74"/>
        <v>Despesas</v>
      </c>
      <c r="I1158" s="67">
        <f t="shared" ca="1" si="73"/>
        <v>0</v>
      </c>
    </row>
    <row r="1159" spans="5:9" x14ac:dyDescent="0.25">
      <c r="E1159" s="196">
        <f t="shared" si="72"/>
        <v>5101.2000000000007</v>
      </c>
      <c r="G1159" s="156" t="str">
        <f t="shared" si="71"/>
        <v>Janeiro</v>
      </c>
      <c r="H1159" s="193" t="str">
        <f t="shared" si="74"/>
        <v>Despesas</v>
      </c>
      <c r="I1159" s="67">
        <f t="shared" ca="1" si="73"/>
        <v>0</v>
      </c>
    </row>
    <row r="1160" spans="5:9" x14ac:dyDescent="0.25">
      <c r="E1160" s="196">
        <f t="shared" si="72"/>
        <v>5101.2000000000007</v>
      </c>
      <c r="G1160" s="156" t="str">
        <f t="shared" si="71"/>
        <v>Janeiro</v>
      </c>
      <c r="H1160" s="193" t="str">
        <f t="shared" si="74"/>
        <v>Despesas</v>
      </c>
      <c r="I1160" s="67">
        <f t="shared" ca="1" si="73"/>
        <v>0</v>
      </c>
    </row>
    <row r="1161" spans="5:9" x14ac:dyDescent="0.25">
      <c r="E1161" s="196">
        <f t="shared" si="72"/>
        <v>5101.2000000000007</v>
      </c>
      <c r="G1161" s="156" t="str">
        <f t="shared" si="71"/>
        <v>Janeiro</v>
      </c>
      <c r="H1161" s="193" t="str">
        <f t="shared" si="74"/>
        <v>Despesas</v>
      </c>
      <c r="I1161" s="67">
        <f t="shared" ca="1" si="73"/>
        <v>0</v>
      </c>
    </row>
    <row r="1162" spans="5:9" x14ac:dyDescent="0.25">
      <c r="E1162" s="196">
        <f t="shared" si="72"/>
        <v>5101.2000000000007</v>
      </c>
      <c r="G1162" s="156" t="str">
        <f t="shared" si="71"/>
        <v>Janeiro</v>
      </c>
      <c r="H1162" s="193" t="str">
        <f t="shared" si="74"/>
        <v>Despesas</v>
      </c>
      <c r="I1162" s="67">
        <f t="shared" ca="1" si="73"/>
        <v>0</v>
      </c>
    </row>
    <row r="1163" spans="5:9" x14ac:dyDescent="0.25">
      <c r="E1163" s="196">
        <f t="shared" si="72"/>
        <v>5101.2000000000007</v>
      </c>
      <c r="G1163" s="156" t="str">
        <f t="shared" si="71"/>
        <v>Janeiro</v>
      </c>
      <c r="H1163" s="193" t="str">
        <f t="shared" si="74"/>
        <v>Despesas</v>
      </c>
      <c r="I1163" s="67">
        <f t="shared" ca="1" si="73"/>
        <v>0</v>
      </c>
    </row>
    <row r="1164" spans="5:9" x14ac:dyDescent="0.25">
      <c r="E1164" s="196">
        <f t="shared" si="72"/>
        <v>5101.2000000000007</v>
      </c>
      <c r="G1164" s="156" t="str">
        <f t="shared" si="71"/>
        <v>Janeiro</v>
      </c>
      <c r="H1164" s="193" t="str">
        <f t="shared" si="74"/>
        <v>Despesas</v>
      </c>
      <c r="I1164" s="67">
        <f t="shared" ca="1" si="73"/>
        <v>0</v>
      </c>
    </row>
    <row r="1165" spans="5:9" x14ac:dyDescent="0.25">
      <c r="E1165" s="196">
        <f t="shared" si="72"/>
        <v>5101.2000000000007</v>
      </c>
      <c r="G1165" s="156" t="str">
        <f t="shared" si="71"/>
        <v>Janeiro</v>
      </c>
      <c r="H1165" s="193" t="str">
        <f t="shared" si="74"/>
        <v>Despesas</v>
      </c>
      <c r="I1165" s="67">
        <f t="shared" ca="1" si="73"/>
        <v>0</v>
      </c>
    </row>
    <row r="1166" spans="5:9" x14ac:dyDescent="0.25">
      <c r="E1166" s="196">
        <f t="shared" si="72"/>
        <v>5101.2000000000007</v>
      </c>
      <c r="G1166" s="156" t="str">
        <f t="shared" ref="G1166:G1229" si="75">IF(ISNA(VLOOKUP(MONTH(A1166),$O$3:$P$14,2)),"",VLOOKUP(MONTH(A1166),$O$3:$P$14,2))</f>
        <v>Janeiro</v>
      </c>
      <c r="H1166" s="193" t="str">
        <f t="shared" si="74"/>
        <v>Despesas</v>
      </c>
      <c r="I1166" s="67">
        <f t="shared" ca="1" si="73"/>
        <v>0</v>
      </c>
    </row>
    <row r="1167" spans="5:9" x14ac:dyDescent="0.25">
      <c r="E1167" s="196">
        <f t="shared" ref="E1167:E1230" si="76">E1166+B1167</f>
        <v>5101.2000000000007</v>
      </c>
      <c r="G1167" s="156" t="str">
        <f t="shared" si="75"/>
        <v>Janeiro</v>
      </c>
      <c r="H1167" s="193" t="str">
        <f t="shared" si="74"/>
        <v>Despesas</v>
      </c>
      <c r="I1167" s="67">
        <f t="shared" ca="1" si="73"/>
        <v>0</v>
      </c>
    </row>
    <row r="1168" spans="5:9" x14ac:dyDescent="0.25">
      <c r="E1168" s="196">
        <f t="shared" si="76"/>
        <v>5101.2000000000007</v>
      </c>
      <c r="G1168" s="156" t="str">
        <f t="shared" si="75"/>
        <v>Janeiro</v>
      </c>
      <c r="H1168" s="193" t="str">
        <f t="shared" si="74"/>
        <v>Despesas</v>
      </c>
      <c r="I1168" s="67">
        <f t="shared" ca="1" si="73"/>
        <v>0</v>
      </c>
    </row>
    <row r="1169" spans="5:9" x14ac:dyDescent="0.25">
      <c r="E1169" s="196">
        <f t="shared" si="76"/>
        <v>5101.2000000000007</v>
      </c>
      <c r="G1169" s="156" t="str">
        <f t="shared" si="75"/>
        <v>Janeiro</v>
      </c>
      <c r="H1169" s="193" t="str">
        <f t="shared" si="74"/>
        <v>Despesas</v>
      </c>
      <c r="I1169" s="67">
        <f t="shared" ca="1" si="73"/>
        <v>0</v>
      </c>
    </row>
    <row r="1170" spans="5:9" x14ac:dyDescent="0.25">
      <c r="E1170" s="196">
        <f t="shared" si="76"/>
        <v>5101.2000000000007</v>
      </c>
      <c r="G1170" s="156" t="str">
        <f t="shared" si="75"/>
        <v>Janeiro</v>
      </c>
      <c r="H1170" s="193" t="str">
        <f t="shared" si="74"/>
        <v>Despesas</v>
      </c>
      <c r="I1170" s="67">
        <f t="shared" ca="1" si="73"/>
        <v>0</v>
      </c>
    </row>
    <row r="1171" spans="5:9" x14ac:dyDescent="0.25">
      <c r="E1171" s="196">
        <f t="shared" si="76"/>
        <v>5101.2000000000007</v>
      </c>
      <c r="G1171" s="156" t="str">
        <f t="shared" si="75"/>
        <v>Janeiro</v>
      </c>
      <c r="H1171" s="193" t="str">
        <f t="shared" si="74"/>
        <v>Despesas</v>
      </c>
      <c r="I1171" s="67">
        <f t="shared" ca="1" si="73"/>
        <v>0</v>
      </c>
    </row>
    <row r="1172" spans="5:9" x14ac:dyDescent="0.25">
      <c r="E1172" s="196">
        <f t="shared" si="76"/>
        <v>5101.2000000000007</v>
      </c>
      <c r="G1172" s="156" t="str">
        <f t="shared" si="75"/>
        <v>Janeiro</v>
      </c>
      <c r="H1172" s="193" t="str">
        <f t="shared" si="74"/>
        <v>Despesas</v>
      </c>
      <c r="I1172" s="67">
        <f t="shared" ca="1" si="73"/>
        <v>0</v>
      </c>
    </row>
    <row r="1173" spans="5:9" x14ac:dyDescent="0.25">
      <c r="E1173" s="196">
        <f t="shared" si="76"/>
        <v>5101.2000000000007</v>
      </c>
      <c r="G1173" s="156" t="str">
        <f t="shared" si="75"/>
        <v>Janeiro</v>
      </c>
      <c r="H1173" s="193" t="str">
        <f t="shared" si="74"/>
        <v>Despesas</v>
      </c>
      <c r="I1173" s="67">
        <f t="shared" ca="1" si="73"/>
        <v>0</v>
      </c>
    </row>
    <row r="1174" spans="5:9" x14ac:dyDescent="0.25">
      <c r="E1174" s="196">
        <f t="shared" si="76"/>
        <v>5101.2000000000007</v>
      </c>
      <c r="G1174" s="156" t="str">
        <f t="shared" si="75"/>
        <v>Janeiro</v>
      </c>
      <c r="H1174" s="193" t="str">
        <f t="shared" si="74"/>
        <v>Despesas</v>
      </c>
      <c r="I1174" s="67">
        <f t="shared" ref="I1174:I1237" ca="1" si="77">IF(A1174=TODAY(),IF(A1175=TODAY(),0,E1174),0)</f>
        <v>0</v>
      </c>
    </row>
    <row r="1175" spans="5:9" x14ac:dyDescent="0.25">
      <c r="E1175" s="196">
        <f t="shared" si="76"/>
        <v>5101.2000000000007</v>
      </c>
      <c r="G1175" s="156" t="str">
        <f t="shared" si="75"/>
        <v>Janeiro</v>
      </c>
      <c r="H1175" s="193" t="str">
        <f t="shared" si="74"/>
        <v>Despesas</v>
      </c>
      <c r="I1175" s="67">
        <f t="shared" ca="1" si="77"/>
        <v>0</v>
      </c>
    </row>
    <row r="1176" spans="5:9" x14ac:dyDescent="0.25">
      <c r="E1176" s="196">
        <f t="shared" si="76"/>
        <v>5101.2000000000007</v>
      </c>
      <c r="G1176" s="156" t="str">
        <f t="shared" si="75"/>
        <v>Janeiro</v>
      </c>
      <c r="H1176" s="193" t="str">
        <f t="shared" si="74"/>
        <v>Despesas</v>
      </c>
      <c r="I1176" s="67">
        <f t="shared" ca="1" si="77"/>
        <v>0</v>
      </c>
    </row>
    <row r="1177" spans="5:9" x14ac:dyDescent="0.25">
      <c r="E1177" s="196">
        <f t="shared" si="76"/>
        <v>5101.2000000000007</v>
      </c>
      <c r="G1177" s="156" t="str">
        <f t="shared" si="75"/>
        <v>Janeiro</v>
      </c>
      <c r="H1177" s="193" t="str">
        <f t="shared" si="74"/>
        <v>Despesas</v>
      </c>
      <c r="I1177" s="67">
        <f t="shared" ca="1" si="77"/>
        <v>0</v>
      </c>
    </row>
    <row r="1178" spans="5:9" x14ac:dyDescent="0.25">
      <c r="E1178" s="196">
        <f t="shared" si="76"/>
        <v>5101.2000000000007</v>
      </c>
      <c r="G1178" s="156" t="str">
        <f t="shared" si="75"/>
        <v>Janeiro</v>
      </c>
      <c r="H1178" s="193" t="str">
        <f t="shared" si="74"/>
        <v>Despesas</v>
      </c>
      <c r="I1178" s="67">
        <f t="shared" ca="1" si="77"/>
        <v>0</v>
      </c>
    </row>
    <row r="1179" spans="5:9" x14ac:dyDescent="0.25">
      <c r="E1179" s="196">
        <f t="shared" si="76"/>
        <v>5101.2000000000007</v>
      </c>
      <c r="G1179" s="156" t="str">
        <f t="shared" si="75"/>
        <v>Janeiro</v>
      </c>
      <c r="H1179" s="193" t="str">
        <f t="shared" si="74"/>
        <v>Despesas</v>
      </c>
      <c r="I1179" s="67">
        <f t="shared" ca="1" si="77"/>
        <v>0</v>
      </c>
    </row>
    <row r="1180" spans="5:9" x14ac:dyDescent="0.25">
      <c r="E1180" s="196">
        <f t="shared" si="76"/>
        <v>5101.2000000000007</v>
      </c>
      <c r="G1180" s="156" t="str">
        <f t="shared" si="75"/>
        <v>Janeiro</v>
      </c>
      <c r="H1180" s="193" t="str">
        <f t="shared" si="74"/>
        <v>Despesas</v>
      </c>
      <c r="I1180" s="67">
        <f t="shared" ca="1" si="77"/>
        <v>0</v>
      </c>
    </row>
    <row r="1181" spans="5:9" x14ac:dyDescent="0.25">
      <c r="E1181" s="196">
        <f t="shared" si="76"/>
        <v>5101.2000000000007</v>
      </c>
      <c r="G1181" s="156" t="str">
        <f t="shared" si="75"/>
        <v>Janeiro</v>
      </c>
      <c r="H1181" s="193" t="str">
        <f t="shared" si="74"/>
        <v>Despesas</v>
      </c>
      <c r="I1181" s="67">
        <f t="shared" ca="1" si="77"/>
        <v>0</v>
      </c>
    </row>
    <row r="1182" spans="5:9" x14ac:dyDescent="0.25">
      <c r="E1182" s="196">
        <f t="shared" si="76"/>
        <v>5101.2000000000007</v>
      </c>
      <c r="G1182" s="156" t="str">
        <f t="shared" si="75"/>
        <v>Janeiro</v>
      </c>
      <c r="H1182" s="193" t="str">
        <f t="shared" si="74"/>
        <v>Despesas</v>
      </c>
      <c r="I1182" s="67">
        <f t="shared" ca="1" si="77"/>
        <v>0</v>
      </c>
    </row>
    <row r="1183" spans="5:9" x14ac:dyDescent="0.25">
      <c r="E1183" s="196">
        <f t="shared" si="76"/>
        <v>5101.2000000000007</v>
      </c>
      <c r="G1183" s="156" t="str">
        <f t="shared" si="75"/>
        <v>Janeiro</v>
      </c>
      <c r="H1183" s="193" t="str">
        <f t="shared" si="74"/>
        <v>Despesas</v>
      </c>
      <c r="I1183" s="67">
        <f t="shared" ca="1" si="77"/>
        <v>0</v>
      </c>
    </row>
    <row r="1184" spans="5:9" x14ac:dyDescent="0.25">
      <c r="E1184" s="196">
        <f t="shared" si="76"/>
        <v>5101.2000000000007</v>
      </c>
      <c r="G1184" s="156" t="str">
        <f t="shared" si="75"/>
        <v>Janeiro</v>
      </c>
      <c r="H1184" s="193" t="str">
        <f t="shared" si="74"/>
        <v>Despesas</v>
      </c>
      <c r="I1184" s="67">
        <f t="shared" ca="1" si="77"/>
        <v>0</v>
      </c>
    </row>
    <row r="1185" spans="5:9" x14ac:dyDescent="0.25">
      <c r="E1185" s="196">
        <f t="shared" si="76"/>
        <v>5101.2000000000007</v>
      </c>
      <c r="G1185" s="156" t="str">
        <f t="shared" si="75"/>
        <v>Janeiro</v>
      </c>
      <c r="H1185" s="193" t="str">
        <f t="shared" si="74"/>
        <v>Despesas</v>
      </c>
      <c r="I1185" s="67">
        <f t="shared" ca="1" si="77"/>
        <v>0</v>
      </c>
    </row>
    <row r="1186" spans="5:9" x14ac:dyDescent="0.25">
      <c r="E1186" s="196">
        <f t="shared" si="76"/>
        <v>5101.2000000000007</v>
      </c>
      <c r="G1186" s="156" t="str">
        <f t="shared" si="75"/>
        <v>Janeiro</v>
      </c>
      <c r="H1186" s="193" t="str">
        <f t="shared" si="74"/>
        <v>Despesas</v>
      </c>
      <c r="I1186" s="67">
        <f t="shared" ca="1" si="77"/>
        <v>0</v>
      </c>
    </row>
    <row r="1187" spans="5:9" x14ac:dyDescent="0.25">
      <c r="E1187" s="196">
        <f t="shared" si="76"/>
        <v>5101.2000000000007</v>
      </c>
      <c r="G1187" s="156" t="str">
        <f t="shared" si="75"/>
        <v>Janeiro</v>
      </c>
      <c r="H1187" s="193" t="str">
        <f t="shared" si="74"/>
        <v>Despesas</v>
      </c>
      <c r="I1187" s="67">
        <f t="shared" ca="1" si="77"/>
        <v>0</v>
      </c>
    </row>
    <row r="1188" spans="5:9" x14ac:dyDescent="0.25">
      <c r="E1188" s="196">
        <f t="shared" si="76"/>
        <v>5101.2000000000007</v>
      </c>
      <c r="G1188" s="156" t="str">
        <f t="shared" si="75"/>
        <v>Janeiro</v>
      </c>
      <c r="H1188" s="193" t="str">
        <f t="shared" si="74"/>
        <v>Despesas</v>
      </c>
      <c r="I1188" s="67">
        <f t="shared" ca="1" si="77"/>
        <v>0</v>
      </c>
    </row>
    <row r="1189" spans="5:9" x14ac:dyDescent="0.25">
      <c r="E1189" s="196">
        <f t="shared" si="76"/>
        <v>5101.2000000000007</v>
      </c>
      <c r="G1189" s="156" t="str">
        <f t="shared" si="75"/>
        <v>Janeiro</v>
      </c>
      <c r="H1189" s="193" t="str">
        <f t="shared" si="74"/>
        <v>Despesas</v>
      </c>
      <c r="I1189" s="67">
        <f t="shared" ca="1" si="77"/>
        <v>0</v>
      </c>
    </row>
    <row r="1190" spans="5:9" x14ac:dyDescent="0.25">
      <c r="E1190" s="196">
        <f t="shared" si="76"/>
        <v>5101.2000000000007</v>
      </c>
      <c r="G1190" s="156" t="str">
        <f t="shared" si="75"/>
        <v>Janeiro</v>
      </c>
      <c r="H1190" s="193" t="str">
        <f t="shared" si="74"/>
        <v>Despesas</v>
      </c>
      <c r="I1190" s="67">
        <f t="shared" ca="1" si="77"/>
        <v>0</v>
      </c>
    </row>
    <row r="1191" spans="5:9" x14ac:dyDescent="0.25">
      <c r="E1191" s="196">
        <f t="shared" si="76"/>
        <v>5101.2000000000007</v>
      </c>
      <c r="G1191" s="156" t="str">
        <f t="shared" si="75"/>
        <v>Janeiro</v>
      </c>
      <c r="H1191" s="193" t="str">
        <f t="shared" si="74"/>
        <v>Despesas</v>
      </c>
      <c r="I1191" s="67">
        <f t="shared" ca="1" si="77"/>
        <v>0</v>
      </c>
    </row>
    <row r="1192" spans="5:9" x14ac:dyDescent="0.25">
      <c r="E1192" s="196">
        <f t="shared" si="76"/>
        <v>5101.2000000000007</v>
      </c>
      <c r="G1192" s="156" t="str">
        <f t="shared" si="75"/>
        <v>Janeiro</v>
      </c>
      <c r="H1192" s="193" t="str">
        <f t="shared" si="74"/>
        <v>Despesas</v>
      </c>
      <c r="I1192" s="67">
        <f t="shared" ca="1" si="77"/>
        <v>0</v>
      </c>
    </row>
    <row r="1193" spans="5:9" x14ac:dyDescent="0.25">
      <c r="E1193" s="196">
        <f t="shared" si="76"/>
        <v>5101.2000000000007</v>
      </c>
      <c r="G1193" s="156" t="str">
        <f t="shared" si="75"/>
        <v>Janeiro</v>
      </c>
      <c r="H1193" s="193" t="str">
        <f t="shared" si="74"/>
        <v>Despesas</v>
      </c>
      <c r="I1193" s="67">
        <f t="shared" ca="1" si="77"/>
        <v>0</v>
      </c>
    </row>
    <row r="1194" spans="5:9" x14ac:dyDescent="0.25">
      <c r="E1194" s="196">
        <f t="shared" si="76"/>
        <v>5101.2000000000007</v>
      </c>
      <c r="G1194" s="156" t="str">
        <f t="shared" si="75"/>
        <v>Janeiro</v>
      </c>
      <c r="H1194" s="193" t="str">
        <f t="shared" si="74"/>
        <v>Despesas</v>
      </c>
      <c r="I1194" s="67">
        <f t="shared" ca="1" si="77"/>
        <v>0</v>
      </c>
    </row>
    <row r="1195" spans="5:9" x14ac:dyDescent="0.25">
      <c r="E1195" s="196">
        <f t="shared" si="76"/>
        <v>5101.2000000000007</v>
      </c>
      <c r="G1195" s="156" t="str">
        <f t="shared" si="75"/>
        <v>Janeiro</v>
      </c>
      <c r="H1195" s="193" t="str">
        <f t="shared" si="74"/>
        <v>Despesas</v>
      </c>
      <c r="I1195" s="67">
        <f t="shared" ca="1" si="77"/>
        <v>0</v>
      </c>
    </row>
    <row r="1196" spans="5:9" x14ac:dyDescent="0.25">
      <c r="E1196" s="196">
        <f t="shared" si="76"/>
        <v>5101.2000000000007</v>
      </c>
      <c r="G1196" s="156" t="str">
        <f t="shared" si="75"/>
        <v>Janeiro</v>
      </c>
      <c r="H1196" s="193" t="str">
        <f t="shared" si="74"/>
        <v>Despesas</v>
      </c>
      <c r="I1196" s="67">
        <f t="shared" ca="1" si="77"/>
        <v>0</v>
      </c>
    </row>
    <row r="1197" spans="5:9" x14ac:dyDescent="0.25">
      <c r="E1197" s="196">
        <f t="shared" si="76"/>
        <v>5101.2000000000007</v>
      </c>
      <c r="G1197" s="156" t="str">
        <f t="shared" si="75"/>
        <v>Janeiro</v>
      </c>
      <c r="H1197" s="193" t="str">
        <f t="shared" si="74"/>
        <v>Despesas</v>
      </c>
      <c r="I1197" s="67">
        <f t="shared" ca="1" si="77"/>
        <v>0</v>
      </c>
    </row>
    <row r="1198" spans="5:9" x14ac:dyDescent="0.25">
      <c r="E1198" s="196">
        <f t="shared" si="76"/>
        <v>5101.2000000000007</v>
      </c>
      <c r="G1198" s="156" t="str">
        <f t="shared" si="75"/>
        <v>Janeiro</v>
      </c>
      <c r="H1198" s="193" t="str">
        <f t="shared" si="74"/>
        <v>Despesas</v>
      </c>
      <c r="I1198" s="67">
        <f t="shared" ca="1" si="77"/>
        <v>0</v>
      </c>
    </row>
    <row r="1199" spans="5:9" x14ac:dyDescent="0.25">
      <c r="E1199" s="196">
        <f t="shared" si="76"/>
        <v>5101.2000000000007</v>
      </c>
      <c r="G1199" s="156" t="str">
        <f t="shared" si="75"/>
        <v>Janeiro</v>
      </c>
      <c r="H1199" s="193" t="str">
        <f t="shared" si="74"/>
        <v>Despesas</v>
      </c>
      <c r="I1199" s="67">
        <f t="shared" ca="1" si="77"/>
        <v>0</v>
      </c>
    </row>
    <row r="1200" spans="5:9" x14ac:dyDescent="0.25">
      <c r="E1200" s="196">
        <f t="shared" si="76"/>
        <v>5101.2000000000007</v>
      </c>
      <c r="G1200" s="156" t="str">
        <f t="shared" si="75"/>
        <v>Janeiro</v>
      </c>
      <c r="H1200" s="193" t="str">
        <f t="shared" si="74"/>
        <v>Despesas</v>
      </c>
      <c r="I1200" s="67">
        <f t="shared" ca="1" si="77"/>
        <v>0</v>
      </c>
    </row>
    <row r="1201" spans="5:9" x14ac:dyDescent="0.25">
      <c r="E1201" s="196">
        <f t="shared" si="76"/>
        <v>5101.2000000000007</v>
      </c>
      <c r="G1201" s="156" t="str">
        <f t="shared" si="75"/>
        <v>Janeiro</v>
      </c>
      <c r="H1201" s="193" t="str">
        <f t="shared" si="74"/>
        <v>Despesas</v>
      </c>
      <c r="I1201" s="67">
        <f t="shared" ca="1" si="77"/>
        <v>0</v>
      </c>
    </row>
    <row r="1202" spans="5:9" x14ac:dyDescent="0.25">
      <c r="E1202" s="196">
        <f t="shared" si="76"/>
        <v>5101.2000000000007</v>
      </c>
      <c r="G1202" s="156" t="str">
        <f t="shared" si="75"/>
        <v>Janeiro</v>
      </c>
      <c r="H1202" s="193" t="str">
        <f t="shared" si="74"/>
        <v>Despesas</v>
      </c>
      <c r="I1202" s="67">
        <f t="shared" ca="1" si="77"/>
        <v>0</v>
      </c>
    </row>
    <row r="1203" spans="5:9" x14ac:dyDescent="0.25">
      <c r="E1203" s="196">
        <f t="shared" si="76"/>
        <v>5101.2000000000007</v>
      </c>
      <c r="G1203" s="156" t="str">
        <f t="shared" si="75"/>
        <v>Janeiro</v>
      </c>
      <c r="H1203" s="193" t="str">
        <f t="shared" si="74"/>
        <v>Despesas</v>
      </c>
      <c r="I1203" s="67">
        <f t="shared" ca="1" si="77"/>
        <v>0</v>
      </c>
    </row>
    <row r="1204" spans="5:9" x14ac:dyDescent="0.25">
      <c r="E1204" s="196">
        <f t="shared" si="76"/>
        <v>5101.2000000000007</v>
      </c>
      <c r="G1204" s="156" t="str">
        <f t="shared" si="75"/>
        <v>Janeiro</v>
      </c>
      <c r="H1204" s="193" t="str">
        <f t="shared" si="74"/>
        <v>Despesas</v>
      </c>
      <c r="I1204" s="67">
        <f t="shared" ca="1" si="77"/>
        <v>0</v>
      </c>
    </row>
    <row r="1205" spans="5:9" x14ac:dyDescent="0.25">
      <c r="E1205" s="196">
        <f t="shared" si="76"/>
        <v>5101.2000000000007</v>
      </c>
      <c r="G1205" s="156" t="str">
        <f t="shared" si="75"/>
        <v>Janeiro</v>
      </c>
      <c r="H1205" s="193" t="str">
        <f t="shared" si="74"/>
        <v>Despesas</v>
      </c>
      <c r="I1205" s="67">
        <f t="shared" ca="1" si="77"/>
        <v>0</v>
      </c>
    </row>
    <row r="1206" spans="5:9" x14ac:dyDescent="0.25">
      <c r="E1206" s="196">
        <f t="shared" si="76"/>
        <v>5101.2000000000007</v>
      </c>
      <c r="G1206" s="156" t="str">
        <f t="shared" si="75"/>
        <v>Janeiro</v>
      </c>
      <c r="H1206" s="193" t="str">
        <f t="shared" si="74"/>
        <v>Despesas</v>
      </c>
      <c r="I1206" s="67">
        <f t="shared" ca="1" si="77"/>
        <v>0</v>
      </c>
    </row>
    <row r="1207" spans="5:9" x14ac:dyDescent="0.25">
      <c r="E1207" s="196">
        <f t="shared" si="76"/>
        <v>5101.2000000000007</v>
      </c>
      <c r="G1207" s="156" t="str">
        <f t="shared" si="75"/>
        <v>Janeiro</v>
      </c>
      <c r="H1207" s="193" t="str">
        <f t="shared" si="74"/>
        <v>Despesas</v>
      </c>
      <c r="I1207" s="67">
        <f t="shared" ca="1" si="77"/>
        <v>0</v>
      </c>
    </row>
    <row r="1208" spans="5:9" x14ac:dyDescent="0.25">
      <c r="E1208" s="196">
        <f t="shared" si="76"/>
        <v>5101.2000000000007</v>
      </c>
      <c r="G1208" s="156" t="str">
        <f t="shared" si="75"/>
        <v>Janeiro</v>
      </c>
      <c r="H1208" s="193" t="str">
        <f t="shared" si="74"/>
        <v>Despesas</v>
      </c>
      <c r="I1208" s="67">
        <f t="shared" ca="1" si="77"/>
        <v>0</v>
      </c>
    </row>
    <row r="1209" spans="5:9" x14ac:dyDescent="0.25">
      <c r="E1209" s="196">
        <f t="shared" si="76"/>
        <v>5101.2000000000007</v>
      </c>
      <c r="G1209" s="156" t="str">
        <f t="shared" si="75"/>
        <v>Janeiro</v>
      </c>
      <c r="H1209" s="193" t="str">
        <f t="shared" si="74"/>
        <v>Despesas</v>
      </c>
      <c r="I1209" s="67">
        <f t="shared" ca="1" si="77"/>
        <v>0</v>
      </c>
    </row>
    <row r="1210" spans="5:9" x14ac:dyDescent="0.25">
      <c r="E1210" s="196">
        <f t="shared" si="76"/>
        <v>5101.2000000000007</v>
      </c>
      <c r="G1210" s="156" t="str">
        <f t="shared" si="75"/>
        <v>Janeiro</v>
      </c>
      <c r="H1210" s="193" t="str">
        <f t="shared" si="74"/>
        <v>Despesas</v>
      </c>
      <c r="I1210" s="67">
        <f t="shared" ca="1" si="77"/>
        <v>0</v>
      </c>
    </row>
    <row r="1211" spans="5:9" x14ac:dyDescent="0.25">
      <c r="E1211" s="196">
        <f t="shared" si="76"/>
        <v>5101.2000000000007</v>
      </c>
      <c r="G1211" s="156" t="str">
        <f t="shared" si="75"/>
        <v>Janeiro</v>
      </c>
      <c r="H1211" s="193" t="str">
        <f t="shared" si="74"/>
        <v>Despesas</v>
      </c>
      <c r="I1211" s="67">
        <f t="shared" ca="1" si="77"/>
        <v>0</v>
      </c>
    </row>
    <row r="1212" spans="5:9" x14ac:dyDescent="0.25">
      <c r="E1212" s="196">
        <f t="shared" si="76"/>
        <v>5101.2000000000007</v>
      </c>
      <c r="G1212" s="156" t="str">
        <f t="shared" si="75"/>
        <v>Janeiro</v>
      </c>
      <c r="H1212" s="193" t="str">
        <f t="shared" si="74"/>
        <v>Despesas</v>
      </c>
      <c r="I1212" s="67">
        <f t="shared" ca="1" si="77"/>
        <v>0</v>
      </c>
    </row>
    <row r="1213" spans="5:9" x14ac:dyDescent="0.25">
      <c r="E1213" s="196">
        <f t="shared" si="76"/>
        <v>5101.2000000000007</v>
      </c>
      <c r="G1213" s="156" t="str">
        <f t="shared" si="75"/>
        <v>Janeiro</v>
      </c>
      <c r="H1213" s="193" t="str">
        <f t="shared" si="74"/>
        <v>Despesas</v>
      </c>
      <c r="I1213" s="67">
        <f t="shared" ca="1" si="77"/>
        <v>0</v>
      </c>
    </row>
    <row r="1214" spans="5:9" x14ac:dyDescent="0.25">
      <c r="E1214" s="196">
        <f t="shared" si="76"/>
        <v>5101.2000000000007</v>
      </c>
      <c r="G1214" s="156" t="str">
        <f t="shared" si="75"/>
        <v>Janeiro</v>
      </c>
      <c r="H1214" s="193" t="str">
        <f t="shared" si="74"/>
        <v>Despesas</v>
      </c>
      <c r="I1214" s="67">
        <f t="shared" ca="1" si="77"/>
        <v>0</v>
      </c>
    </row>
    <row r="1215" spans="5:9" x14ac:dyDescent="0.25">
      <c r="E1215" s="196">
        <f t="shared" si="76"/>
        <v>5101.2000000000007</v>
      </c>
      <c r="G1215" s="156" t="str">
        <f t="shared" si="75"/>
        <v>Janeiro</v>
      </c>
      <c r="H1215" s="193" t="str">
        <f t="shared" si="74"/>
        <v>Despesas</v>
      </c>
      <c r="I1215" s="67">
        <f t="shared" ca="1" si="77"/>
        <v>0</v>
      </c>
    </row>
    <row r="1216" spans="5:9" x14ac:dyDescent="0.25">
      <c r="E1216" s="196">
        <f t="shared" si="76"/>
        <v>5101.2000000000007</v>
      </c>
      <c r="G1216" s="156" t="str">
        <f t="shared" si="75"/>
        <v>Janeiro</v>
      </c>
      <c r="H1216" s="193" t="str">
        <f t="shared" si="74"/>
        <v>Despesas</v>
      </c>
      <c r="I1216" s="67">
        <f t="shared" ca="1" si="77"/>
        <v>0</v>
      </c>
    </row>
    <row r="1217" spans="5:9" x14ac:dyDescent="0.25">
      <c r="E1217" s="196">
        <f t="shared" si="76"/>
        <v>5101.2000000000007</v>
      </c>
      <c r="G1217" s="156" t="str">
        <f t="shared" si="75"/>
        <v>Janeiro</v>
      </c>
      <c r="H1217" s="193" t="str">
        <f t="shared" si="74"/>
        <v>Despesas</v>
      </c>
      <c r="I1217" s="67">
        <f t="shared" ca="1" si="77"/>
        <v>0</v>
      </c>
    </row>
    <row r="1218" spans="5:9" x14ac:dyDescent="0.25">
      <c r="E1218" s="196">
        <f t="shared" si="76"/>
        <v>5101.2000000000007</v>
      </c>
      <c r="G1218" s="156" t="str">
        <f t="shared" si="75"/>
        <v>Janeiro</v>
      </c>
      <c r="H1218" s="193" t="str">
        <f t="shared" si="74"/>
        <v>Despesas</v>
      </c>
      <c r="I1218" s="67">
        <f t="shared" ca="1" si="77"/>
        <v>0</v>
      </c>
    </row>
    <row r="1219" spans="5:9" x14ac:dyDescent="0.25">
      <c r="E1219" s="196">
        <f t="shared" si="76"/>
        <v>5101.2000000000007</v>
      </c>
      <c r="G1219" s="156" t="str">
        <f t="shared" si="75"/>
        <v>Janeiro</v>
      </c>
      <c r="H1219" s="193" t="str">
        <f t="shared" ref="H1219:H1282" si="78">IF(B1219&gt;0,"Receitas","Despesas")</f>
        <v>Despesas</v>
      </c>
      <c r="I1219" s="67">
        <f t="shared" ca="1" si="77"/>
        <v>0</v>
      </c>
    </row>
    <row r="1220" spans="5:9" x14ac:dyDescent="0.25">
      <c r="E1220" s="196">
        <f t="shared" si="76"/>
        <v>5101.2000000000007</v>
      </c>
      <c r="G1220" s="156" t="str">
        <f t="shared" si="75"/>
        <v>Janeiro</v>
      </c>
      <c r="H1220" s="193" t="str">
        <f t="shared" si="78"/>
        <v>Despesas</v>
      </c>
      <c r="I1220" s="67">
        <f t="shared" ca="1" si="77"/>
        <v>0</v>
      </c>
    </row>
    <row r="1221" spans="5:9" x14ac:dyDescent="0.25">
      <c r="E1221" s="196">
        <f t="shared" si="76"/>
        <v>5101.2000000000007</v>
      </c>
      <c r="G1221" s="156" t="str">
        <f t="shared" si="75"/>
        <v>Janeiro</v>
      </c>
      <c r="H1221" s="193" t="str">
        <f t="shared" si="78"/>
        <v>Despesas</v>
      </c>
      <c r="I1221" s="67">
        <f t="shared" ca="1" si="77"/>
        <v>0</v>
      </c>
    </row>
    <row r="1222" spans="5:9" x14ac:dyDescent="0.25">
      <c r="E1222" s="196">
        <f t="shared" si="76"/>
        <v>5101.2000000000007</v>
      </c>
      <c r="G1222" s="156" t="str">
        <f t="shared" si="75"/>
        <v>Janeiro</v>
      </c>
      <c r="H1222" s="193" t="str">
        <f t="shared" si="78"/>
        <v>Despesas</v>
      </c>
      <c r="I1222" s="67">
        <f t="shared" ca="1" si="77"/>
        <v>0</v>
      </c>
    </row>
    <row r="1223" spans="5:9" x14ac:dyDescent="0.25">
      <c r="E1223" s="196">
        <f t="shared" si="76"/>
        <v>5101.2000000000007</v>
      </c>
      <c r="G1223" s="156" t="str">
        <f t="shared" si="75"/>
        <v>Janeiro</v>
      </c>
      <c r="H1223" s="193" t="str">
        <f t="shared" si="78"/>
        <v>Despesas</v>
      </c>
      <c r="I1223" s="67">
        <f t="shared" ca="1" si="77"/>
        <v>0</v>
      </c>
    </row>
    <row r="1224" spans="5:9" x14ac:dyDescent="0.25">
      <c r="E1224" s="196">
        <f t="shared" si="76"/>
        <v>5101.2000000000007</v>
      </c>
      <c r="G1224" s="156" t="str">
        <f t="shared" si="75"/>
        <v>Janeiro</v>
      </c>
      <c r="H1224" s="193" t="str">
        <f t="shared" si="78"/>
        <v>Despesas</v>
      </c>
      <c r="I1224" s="67">
        <f t="shared" ca="1" si="77"/>
        <v>0</v>
      </c>
    </row>
    <row r="1225" spans="5:9" x14ac:dyDescent="0.25">
      <c r="E1225" s="196">
        <f t="shared" si="76"/>
        <v>5101.2000000000007</v>
      </c>
      <c r="G1225" s="156" t="str">
        <f t="shared" si="75"/>
        <v>Janeiro</v>
      </c>
      <c r="H1225" s="193" t="str">
        <f t="shared" si="78"/>
        <v>Despesas</v>
      </c>
      <c r="I1225" s="67">
        <f t="shared" ca="1" si="77"/>
        <v>0</v>
      </c>
    </row>
    <row r="1226" spans="5:9" x14ac:dyDescent="0.25">
      <c r="E1226" s="196">
        <f t="shared" si="76"/>
        <v>5101.2000000000007</v>
      </c>
      <c r="G1226" s="156" t="str">
        <f t="shared" si="75"/>
        <v>Janeiro</v>
      </c>
      <c r="H1226" s="193" t="str">
        <f t="shared" si="78"/>
        <v>Despesas</v>
      </c>
      <c r="I1226" s="67">
        <f t="shared" ca="1" si="77"/>
        <v>0</v>
      </c>
    </row>
    <row r="1227" spans="5:9" x14ac:dyDescent="0.25">
      <c r="E1227" s="196">
        <f t="shared" si="76"/>
        <v>5101.2000000000007</v>
      </c>
      <c r="G1227" s="156" t="str">
        <f t="shared" si="75"/>
        <v>Janeiro</v>
      </c>
      <c r="H1227" s="193" t="str">
        <f t="shared" si="78"/>
        <v>Despesas</v>
      </c>
      <c r="I1227" s="67">
        <f t="shared" ca="1" si="77"/>
        <v>0</v>
      </c>
    </row>
    <row r="1228" spans="5:9" x14ac:dyDescent="0.25">
      <c r="E1228" s="196">
        <f t="shared" si="76"/>
        <v>5101.2000000000007</v>
      </c>
      <c r="G1228" s="156" t="str">
        <f t="shared" si="75"/>
        <v>Janeiro</v>
      </c>
      <c r="H1228" s="193" t="str">
        <f t="shared" si="78"/>
        <v>Despesas</v>
      </c>
      <c r="I1228" s="67">
        <f t="shared" ca="1" si="77"/>
        <v>0</v>
      </c>
    </row>
    <row r="1229" spans="5:9" x14ac:dyDescent="0.25">
      <c r="E1229" s="196">
        <f t="shared" si="76"/>
        <v>5101.2000000000007</v>
      </c>
      <c r="G1229" s="156" t="str">
        <f t="shared" si="75"/>
        <v>Janeiro</v>
      </c>
      <c r="H1229" s="193" t="str">
        <f t="shared" si="78"/>
        <v>Despesas</v>
      </c>
      <c r="I1229" s="67">
        <f t="shared" ca="1" si="77"/>
        <v>0</v>
      </c>
    </row>
    <row r="1230" spans="5:9" x14ac:dyDescent="0.25">
      <c r="E1230" s="196">
        <f t="shared" si="76"/>
        <v>5101.2000000000007</v>
      </c>
      <c r="G1230" s="156" t="str">
        <f t="shared" ref="G1230:G1293" si="79">IF(ISNA(VLOOKUP(MONTH(A1230),$O$3:$P$14,2)),"",VLOOKUP(MONTH(A1230),$O$3:$P$14,2))</f>
        <v>Janeiro</v>
      </c>
      <c r="H1230" s="193" t="str">
        <f t="shared" si="78"/>
        <v>Despesas</v>
      </c>
      <c r="I1230" s="67">
        <f t="shared" ca="1" si="77"/>
        <v>0</v>
      </c>
    </row>
    <row r="1231" spans="5:9" x14ac:dyDescent="0.25">
      <c r="E1231" s="196">
        <f t="shared" ref="E1231:E1294" si="80">E1230+B1231</f>
        <v>5101.2000000000007</v>
      </c>
      <c r="G1231" s="156" t="str">
        <f t="shared" si="79"/>
        <v>Janeiro</v>
      </c>
      <c r="H1231" s="193" t="str">
        <f t="shared" si="78"/>
        <v>Despesas</v>
      </c>
      <c r="I1231" s="67">
        <f t="shared" ca="1" si="77"/>
        <v>0</v>
      </c>
    </row>
    <row r="1232" spans="5:9" x14ac:dyDescent="0.25">
      <c r="E1232" s="196">
        <f t="shared" si="80"/>
        <v>5101.2000000000007</v>
      </c>
      <c r="G1232" s="156" t="str">
        <f t="shared" si="79"/>
        <v>Janeiro</v>
      </c>
      <c r="H1232" s="193" t="str">
        <f t="shared" si="78"/>
        <v>Despesas</v>
      </c>
      <c r="I1232" s="67">
        <f t="shared" ca="1" si="77"/>
        <v>0</v>
      </c>
    </row>
    <row r="1233" spans="5:9" x14ac:dyDescent="0.25">
      <c r="E1233" s="196">
        <f t="shared" si="80"/>
        <v>5101.2000000000007</v>
      </c>
      <c r="G1233" s="156" t="str">
        <f t="shared" si="79"/>
        <v>Janeiro</v>
      </c>
      <c r="H1233" s="193" t="str">
        <f t="shared" si="78"/>
        <v>Despesas</v>
      </c>
      <c r="I1233" s="67">
        <f t="shared" ca="1" si="77"/>
        <v>0</v>
      </c>
    </row>
    <row r="1234" spans="5:9" x14ac:dyDescent="0.25">
      <c r="E1234" s="196">
        <f t="shared" si="80"/>
        <v>5101.2000000000007</v>
      </c>
      <c r="G1234" s="156" t="str">
        <f t="shared" si="79"/>
        <v>Janeiro</v>
      </c>
      <c r="H1234" s="193" t="str">
        <f t="shared" si="78"/>
        <v>Despesas</v>
      </c>
      <c r="I1234" s="67">
        <f t="shared" ca="1" si="77"/>
        <v>0</v>
      </c>
    </row>
    <row r="1235" spans="5:9" x14ac:dyDescent="0.25">
      <c r="E1235" s="196">
        <f t="shared" si="80"/>
        <v>5101.2000000000007</v>
      </c>
      <c r="G1235" s="156" t="str">
        <f t="shared" si="79"/>
        <v>Janeiro</v>
      </c>
      <c r="H1235" s="193" t="str">
        <f t="shared" si="78"/>
        <v>Despesas</v>
      </c>
      <c r="I1235" s="67">
        <f t="shared" ca="1" si="77"/>
        <v>0</v>
      </c>
    </row>
    <row r="1236" spans="5:9" x14ac:dyDescent="0.25">
      <c r="E1236" s="196">
        <f t="shared" si="80"/>
        <v>5101.2000000000007</v>
      </c>
      <c r="G1236" s="156" t="str">
        <f t="shared" si="79"/>
        <v>Janeiro</v>
      </c>
      <c r="H1236" s="193" t="str">
        <f t="shared" si="78"/>
        <v>Despesas</v>
      </c>
      <c r="I1236" s="67">
        <f t="shared" ca="1" si="77"/>
        <v>0</v>
      </c>
    </row>
    <row r="1237" spans="5:9" x14ac:dyDescent="0.25">
      <c r="E1237" s="196">
        <f t="shared" si="80"/>
        <v>5101.2000000000007</v>
      </c>
      <c r="G1237" s="156" t="str">
        <f t="shared" si="79"/>
        <v>Janeiro</v>
      </c>
      <c r="H1237" s="193" t="str">
        <f t="shared" si="78"/>
        <v>Despesas</v>
      </c>
      <c r="I1237" s="67">
        <f t="shared" ca="1" si="77"/>
        <v>0</v>
      </c>
    </row>
    <row r="1238" spans="5:9" x14ac:dyDescent="0.25">
      <c r="E1238" s="196">
        <f t="shared" si="80"/>
        <v>5101.2000000000007</v>
      </c>
      <c r="G1238" s="156" t="str">
        <f t="shared" si="79"/>
        <v>Janeiro</v>
      </c>
      <c r="H1238" s="193" t="str">
        <f t="shared" si="78"/>
        <v>Despesas</v>
      </c>
      <c r="I1238" s="67">
        <f t="shared" ref="I1238:I1301" ca="1" si="81">IF(A1238=TODAY(),IF(A1239=TODAY(),0,E1238),0)</f>
        <v>0</v>
      </c>
    </row>
    <row r="1239" spans="5:9" x14ac:dyDescent="0.25">
      <c r="E1239" s="196">
        <f t="shared" si="80"/>
        <v>5101.2000000000007</v>
      </c>
      <c r="G1239" s="156" t="str">
        <f t="shared" si="79"/>
        <v>Janeiro</v>
      </c>
      <c r="H1239" s="193" t="str">
        <f t="shared" si="78"/>
        <v>Despesas</v>
      </c>
      <c r="I1239" s="67">
        <f t="shared" ca="1" si="81"/>
        <v>0</v>
      </c>
    </row>
    <row r="1240" spans="5:9" x14ac:dyDescent="0.25">
      <c r="E1240" s="196">
        <f t="shared" si="80"/>
        <v>5101.2000000000007</v>
      </c>
      <c r="G1240" s="156" t="str">
        <f t="shared" si="79"/>
        <v>Janeiro</v>
      </c>
      <c r="H1240" s="193" t="str">
        <f t="shared" si="78"/>
        <v>Despesas</v>
      </c>
      <c r="I1240" s="67">
        <f t="shared" ca="1" si="81"/>
        <v>0</v>
      </c>
    </row>
    <row r="1241" spans="5:9" x14ac:dyDescent="0.25">
      <c r="E1241" s="196">
        <f t="shared" si="80"/>
        <v>5101.2000000000007</v>
      </c>
      <c r="G1241" s="156" t="str">
        <f t="shared" si="79"/>
        <v>Janeiro</v>
      </c>
      <c r="H1241" s="193" t="str">
        <f t="shared" si="78"/>
        <v>Despesas</v>
      </c>
      <c r="I1241" s="67">
        <f t="shared" ca="1" si="81"/>
        <v>0</v>
      </c>
    </row>
    <row r="1242" spans="5:9" x14ac:dyDescent="0.25">
      <c r="E1242" s="196">
        <f t="shared" si="80"/>
        <v>5101.2000000000007</v>
      </c>
      <c r="G1242" s="156" t="str">
        <f t="shared" si="79"/>
        <v>Janeiro</v>
      </c>
      <c r="H1242" s="193" t="str">
        <f t="shared" si="78"/>
        <v>Despesas</v>
      </c>
      <c r="I1242" s="67">
        <f t="shared" ca="1" si="81"/>
        <v>0</v>
      </c>
    </row>
    <row r="1243" spans="5:9" x14ac:dyDescent="0.25">
      <c r="E1243" s="196">
        <f t="shared" si="80"/>
        <v>5101.2000000000007</v>
      </c>
      <c r="G1243" s="156" t="str">
        <f t="shared" si="79"/>
        <v>Janeiro</v>
      </c>
      <c r="H1243" s="193" t="str">
        <f t="shared" si="78"/>
        <v>Despesas</v>
      </c>
      <c r="I1243" s="67">
        <f t="shared" ca="1" si="81"/>
        <v>0</v>
      </c>
    </row>
    <row r="1244" spans="5:9" x14ac:dyDescent="0.25">
      <c r="E1244" s="196">
        <f t="shared" si="80"/>
        <v>5101.2000000000007</v>
      </c>
      <c r="G1244" s="156" t="str">
        <f t="shared" si="79"/>
        <v>Janeiro</v>
      </c>
      <c r="H1244" s="193" t="str">
        <f t="shared" si="78"/>
        <v>Despesas</v>
      </c>
      <c r="I1244" s="67">
        <f t="shared" ca="1" si="81"/>
        <v>0</v>
      </c>
    </row>
    <row r="1245" spans="5:9" x14ac:dyDescent="0.25">
      <c r="E1245" s="196">
        <f t="shared" si="80"/>
        <v>5101.2000000000007</v>
      </c>
      <c r="G1245" s="156" t="str">
        <f t="shared" si="79"/>
        <v>Janeiro</v>
      </c>
      <c r="H1245" s="193" t="str">
        <f t="shared" si="78"/>
        <v>Despesas</v>
      </c>
      <c r="I1245" s="67">
        <f t="shared" ca="1" si="81"/>
        <v>0</v>
      </c>
    </row>
    <row r="1246" spans="5:9" x14ac:dyDescent="0.25">
      <c r="E1246" s="196">
        <f t="shared" si="80"/>
        <v>5101.2000000000007</v>
      </c>
      <c r="G1246" s="156" t="str">
        <f t="shared" si="79"/>
        <v>Janeiro</v>
      </c>
      <c r="H1246" s="193" t="str">
        <f t="shared" si="78"/>
        <v>Despesas</v>
      </c>
      <c r="I1246" s="67">
        <f t="shared" ca="1" si="81"/>
        <v>0</v>
      </c>
    </row>
    <row r="1247" spans="5:9" x14ac:dyDescent="0.25">
      <c r="E1247" s="196">
        <f t="shared" si="80"/>
        <v>5101.2000000000007</v>
      </c>
      <c r="G1247" s="156" t="str">
        <f t="shared" si="79"/>
        <v>Janeiro</v>
      </c>
      <c r="H1247" s="193" t="str">
        <f t="shared" si="78"/>
        <v>Despesas</v>
      </c>
      <c r="I1247" s="67">
        <f t="shared" ca="1" si="81"/>
        <v>0</v>
      </c>
    </row>
    <row r="1248" spans="5:9" x14ac:dyDescent="0.25">
      <c r="E1248" s="196">
        <f t="shared" si="80"/>
        <v>5101.2000000000007</v>
      </c>
      <c r="G1248" s="156" t="str">
        <f t="shared" si="79"/>
        <v>Janeiro</v>
      </c>
      <c r="H1248" s="193" t="str">
        <f t="shared" si="78"/>
        <v>Despesas</v>
      </c>
      <c r="I1248" s="67">
        <f t="shared" ca="1" si="81"/>
        <v>0</v>
      </c>
    </row>
    <row r="1249" spans="5:9" x14ac:dyDescent="0.25">
      <c r="E1249" s="196">
        <f t="shared" si="80"/>
        <v>5101.2000000000007</v>
      </c>
      <c r="G1249" s="156" t="str">
        <f t="shared" si="79"/>
        <v>Janeiro</v>
      </c>
      <c r="H1249" s="193" t="str">
        <f t="shared" si="78"/>
        <v>Despesas</v>
      </c>
      <c r="I1249" s="67">
        <f t="shared" ca="1" si="81"/>
        <v>0</v>
      </c>
    </row>
    <row r="1250" spans="5:9" x14ac:dyDescent="0.25">
      <c r="E1250" s="196">
        <f t="shared" si="80"/>
        <v>5101.2000000000007</v>
      </c>
      <c r="G1250" s="156" t="str">
        <f t="shared" si="79"/>
        <v>Janeiro</v>
      </c>
      <c r="H1250" s="193" t="str">
        <f t="shared" si="78"/>
        <v>Despesas</v>
      </c>
      <c r="I1250" s="67">
        <f t="shared" ca="1" si="81"/>
        <v>0</v>
      </c>
    </row>
    <row r="1251" spans="5:9" x14ac:dyDescent="0.25">
      <c r="E1251" s="196">
        <f t="shared" si="80"/>
        <v>5101.2000000000007</v>
      </c>
      <c r="G1251" s="156" t="str">
        <f t="shared" si="79"/>
        <v>Janeiro</v>
      </c>
      <c r="H1251" s="193" t="str">
        <f t="shared" si="78"/>
        <v>Despesas</v>
      </c>
      <c r="I1251" s="67">
        <f t="shared" ca="1" si="81"/>
        <v>0</v>
      </c>
    </row>
    <row r="1252" spans="5:9" x14ac:dyDescent="0.25">
      <c r="E1252" s="196">
        <f t="shared" si="80"/>
        <v>5101.2000000000007</v>
      </c>
      <c r="G1252" s="156" t="str">
        <f t="shared" si="79"/>
        <v>Janeiro</v>
      </c>
      <c r="H1252" s="193" t="str">
        <f t="shared" si="78"/>
        <v>Despesas</v>
      </c>
      <c r="I1252" s="67">
        <f t="shared" ca="1" si="81"/>
        <v>0</v>
      </c>
    </row>
    <row r="1253" spans="5:9" x14ac:dyDescent="0.25">
      <c r="E1253" s="196">
        <f t="shared" si="80"/>
        <v>5101.2000000000007</v>
      </c>
      <c r="G1253" s="156" t="str">
        <f t="shared" si="79"/>
        <v>Janeiro</v>
      </c>
      <c r="H1253" s="193" t="str">
        <f t="shared" si="78"/>
        <v>Despesas</v>
      </c>
      <c r="I1253" s="67">
        <f t="shared" ca="1" si="81"/>
        <v>0</v>
      </c>
    </row>
    <row r="1254" spans="5:9" x14ac:dyDescent="0.25">
      <c r="E1254" s="196">
        <f t="shared" si="80"/>
        <v>5101.2000000000007</v>
      </c>
      <c r="G1254" s="156" t="str">
        <f t="shared" si="79"/>
        <v>Janeiro</v>
      </c>
      <c r="H1254" s="193" t="str">
        <f t="shared" si="78"/>
        <v>Despesas</v>
      </c>
      <c r="I1254" s="67">
        <f t="shared" ca="1" si="81"/>
        <v>0</v>
      </c>
    </row>
    <row r="1255" spans="5:9" x14ac:dyDescent="0.25">
      <c r="E1255" s="196">
        <f t="shared" si="80"/>
        <v>5101.2000000000007</v>
      </c>
      <c r="G1255" s="156" t="str">
        <f t="shared" si="79"/>
        <v>Janeiro</v>
      </c>
      <c r="H1255" s="193" t="str">
        <f t="shared" si="78"/>
        <v>Despesas</v>
      </c>
      <c r="I1255" s="67">
        <f t="shared" ca="1" si="81"/>
        <v>0</v>
      </c>
    </row>
    <row r="1256" spans="5:9" x14ac:dyDescent="0.25">
      <c r="E1256" s="196">
        <f t="shared" si="80"/>
        <v>5101.2000000000007</v>
      </c>
      <c r="G1256" s="156" t="str">
        <f t="shared" si="79"/>
        <v>Janeiro</v>
      </c>
      <c r="H1256" s="193" t="str">
        <f t="shared" si="78"/>
        <v>Despesas</v>
      </c>
      <c r="I1256" s="67">
        <f t="shared" ca="1" si="81"/>
        <v>0</v>
      </c>
    </row>
    <row r="1257" spans="5:9" x14ac:dyDescent="0.25">
      <c r="E1257" s="196">
        <f t="shared" si="80"/>
        <v>5101.2000000000007</v>
      </c>
      <c r="G1257" s="156" t="str">
        <f t="shared" si="79"/>
        <v>Janeiro</v>
      </c>
      <c r="H1257" s="193" t="str">
        <f t="shared" si="78"/>
        <v>Despesas</v>
      </c>
      <c r="I1257" s="67">
        <f t="shared" ca="1" si="81"/>
        <v>0</v>
      </c>
    </row>
    <row r="1258" spans="5:9" x14ac:dyDescent="0.25">
      <c r="E1258" s="196">
        <f t="shared" si="80"/>
        <v>5101.2000000000007</v>
      </c>
      <c r="G1258" s="156" t="str">
        <f t="shared" si="79"/>
        <v>Janeiro</v>
      </c>
      <c r="H1258" s="193" t="str">
        <f t="shared" si="78"/>
        <v>Despesas</v>
      </c>
      <c r="I1258" s="67">
        <f t="shared" ca="1" si="81"/>
        <v>0</v>
      </c>
    </row>
    <row r="1259" spans="5:9" x14ac:dyDescent="0.25">
      <c r="E1259" s="196">
        <f t="shared" si="80"/>
        <v>5101.2000000000007</v>
      </c>
      <c r="G1259" s="156" t="str">
        <f t="shared" si="79"/>
        <v>Janeiro</v>
      </c>
      <c r="H1259" s="193" t="str">
        <f t="shared" si="78"/>
        <v>Despesas</v>
      </c>
      <c r="I1259" s="67">
        <f t="shared" ca="1" si="81"/>
        <v>0</v>
      </c>
    </row>
    <row r="1260" spans="5:9" x14ac:dyDescent="0.25">
      <c r="E1260" s="196">
        <f t="shared" si="80"/>
        <v>5101.2000000000007</v>
      </c>
      <c r="G1260" s="156" t="str">
        <f t="shared" si="79"/>
        <v>Janeiro</v>
      </c>
      <c r="H1260" s="193" t="str">
        <f t="shared" si="78"/>
        <v>Despesas</v>
      </c>
      <c r="I1260" s="67">
        <f t="shared" ca="1" si="81"/>
        <v>0</v>
      </c>
    </row>
    <row r="1261" spans="5:9" x14ac:dyDescent="0.25">
      <c r="E1261" s="196">
        <f t="shared" si="80"/>
        <v>5101.2000000000007</v>
      </c>
      <c r="G1261" s="156" t="str">
        <f t="shared" si="79"/>
        <v>Janeiro</v>
      </c>
      <c r="H1261" s="193" t="str">
        <f t="shared" si="78"/>
        <v>Despesas</v>
      </c>
      <c r="I1261" s="67">
        <f t="shared" ca="1" si="81"/>
        <v>0</v>
      </c>
    </row>
    <row r="1262" spans="5:9" x14ac:dyDescent="0.25">
      <c r="E1262" s="196">
        <f t="shared" si="80"/>
        <v>5101.2000000000007</v>
      </c>
      <c r="G1262" s="156" t="str">
        <f t="shared" si="79"/>
        <v>Janeiro</v>
      </c>
      <c r="H1262" s="193" t="str">
        <f t="shared" si="78"/>
        <v>Despesas</v>
      </c>
      <c r="I1262" s="67">
        <f t="shared" ca="1" si="81"/>
        <v>0</v>
      </c>
    </row>
    <row r="1263" spans="5:9" x14ac:dyDescent="0.25">
      <c r="E1263" s="196">
        <f t="shared" si="80"/>
        <v>5101.2000000000007</v>
      </c>
      <c r="G1263" s="156" t="str">
        <f t="shared" si="79"/>
        <v>Janeiro</v>
      </c>
      <c r="H1263" s="193" t="str">
        <f t="shared" si="78"/>
        <v>Despesas</v>
      </c>
      <c r="I1263" s="67">
        <f t="shared" ca="1" si="81"/>
        <v>0</v>
      </c>
    </row>
    <row r="1264" spans="5:9" x14ac:dyDescent="0.25">
      <c r="E1264" s="196">
        <f t="shared" si="80"/>
        <v>5101.2000000000007</v>
      </c>
      <c r="G1264" s="156" t="str">
        <f t="shared" si="79"/>
        <v>Janeiro</v>
      </c>
      <c r="H1264" s="193" t="str">
        <f t="shared" si="78"/>
        <v>Despesas</v>
      </c>
      <c r="I1264" s="67">
        <f t="shared" ca="1" si="81"/>
        <v>0</v>
      </c>
    </row>
    <row r="1265" spans="5:9" x14ac:dyDescent="0.25">
      <c r="E1265" s="196">
        <f t="shared" si="80"/>
        <v>5101.2000000000007</v>
      </c>
      <c r="G1265" s="156" t="str">
        <f t="shared" si="79"/>
        <v>Janeiro</v>
      </c>
      <c r="H1265" s="193" t="str">
        <f t="shared" si="78"/>
        <v>Despesas</v>
      </c>
      <c r="I1265" s="67">
        <f t="shared" ca="1" si="81"/>
        <v>0</v>
      </c>
    </row>
    <row r="1266" spans="5:9" x14ac:dyDescent="0.25">
      <c r="E1266" s="196">
        <f t="shared" si="80"/>
        <v>5101.2000000000007</v>
      </c>
      <c r="G1266" s="156" t="str">
        <f t="shared" si="79"/>
        <v>Janeiro</v>
      </c>
      <c r="H1266" s="193" t="str">
        <f t="shared" si="78"/>
        <v>Despesas</v>
      </c>
      <c r="I1266" s="67">
        <f t="shared" ca="1" si="81"/>
        <v>0</v>
      </c>
    </row>
    <row r="1267" spans="5:9" x14ac:dyDescent="0.25">
      <c r="E1267" s="196">
        <f t="shared" si="80"/>
        <v>5101.2000000000007</v>
      </c>
      <c r="G1267" s="156" t="str">
        <f t="shared" si="79"/>
        <v>Janeiro</v>
      </c>
      <c r="H1267" s="193" t="str">
        <f t="shared" si="78"/>
        <v>Despesas</v>
      </c>
      <c r="I1267" s="67">
        <f t="shared" ca="1" si="81"/>
        <v>0</v>
      </c>
    </row>
    <row r="1268" spans="5:9" x14ac:dyDescent="0.25">
      <c r="E1268" s="196">
        <f t="shared" si="80"/>
        <v>5101.2000000000007</v>
      </c>
      <c r="G1268" s="156" t="str">
        <f t="shared" si="79"/>
        <v>Janeiro</v>
      </c>
      <c r="H1268" s="193" t="str">
        <f t="shared" si="78"/>
        <v>Despesas</v>
      </c>
      <c r="I1268" s="67">
        <f t="shared" ca="1" si="81"/>
        <v>0</v>
      </c>
    </row>
    <row r="1269" spans="5:9" x14ac:dyDescent="0.25">
      <c r="E1269" s="196">
        <f t="shared" si="80"/>
        <v>5101.2000000000007</v>
      </c>
      <c r="G1269" s="156" t="str">
        <f t="shared" si="79"/>
        <v>Janeiro</v>
      </c>
      <c r="H1269" s="193" t="str">
        <f t="shared" si="78"/>
        <v>Despesas</v>
      </c>
      <c r="I1269" s="67">
        <f t="shared" ca="1" si="81"/>
        <v>0</v>
      </c>
    </row>
    <row r="1270" spans="5:9" x14ac:dyDescent="0.25">
      <c r="E1270" s="196">
        <f t="shared" si="80"/>
        <v>5101.2000000000007</v>
      </c>
      <c r="G1270" s="156" t="str">
        <f t="shared" si="79"/>
        <v>Janeiro</v>
      </c>
      <c r="H1270" s="193" t="str">
        <f t="shared" si="78"/>
        <v>Despesas</v>
      </c>
      <c r="I1270" s="67">
        <f t="shared" ca="1" si="81"/>
        <v>0</v>
      </c>
    </row>
    <row r="1271" spans="5:9" x14ac:dyDescent="0.25">
      <c r="E1271" s="196">
        <f t="shared" si="80"/>
        <v>5101.2000000000007</v>
      </c>
      <c r="G1271" s="156" t="str">
        <f t="shared" si="79"/>
        <v>Janeiro</v>
      </c>
      <c r="H1271" s="193" t="str">
        <f t="shared" si="78"/>
        <v>Despesas</v>
      </c>
      <c r="I1271" s="67">
        <f t="shared" ca="1" si="81"/>
        <v>0</v>
      </c>
    </row>
    <row r="1272" spans="5:9" x14ac:dyDescent="0.25">
      <c r="E1272" s="196">
        <f t="shared" si="80"/>
        <v>5101.2000000000007</v>
      </c>
      <c r="G1272" s="156" t="str">
        <f t="shared" si="79"/>
        <v>Janeiro</v>
      </c>
      <c r="H1272" s="193" t="str">
        <f t="shared" si="78"/>
        <v>Despesas</v>
      </c>
      <c r="I1272" s="67">
        <f t="shared" ca="1" si="81"/>
        <v>0</v>
      </c>
    </row>
    <row r="1273" spans="5:9" x14ac:dyDescent="0.25">
      <c r="E1273" s="196">
        <f t="shared" si="80"/>
        <v>5101.2000000000007</v>
      </c>
      <c r="G1273" s="156" t="str">
        <f t="shared" si="79"/>
        <v>Janeiro</v>
      </c>
      <c r="H1273" s="193" t="str">
        <f t="shared" si="78"/>
        <v>Despesas</v>
      </c>
      <c r="I1273" s="67">
        <f t="shared" ca="1" si="81"/>
        <v>0</v>
      </c>
    </row>
    <row r="1274" spans="5:9" x14ac:dyDescent="0.25">
      <c r="E1274" s="196">
        <f t="shared" si="80"/>
        <v>5101.2000000000007</v>
      </c>
      <c r="G1274" s="156" t="str">
        <f t="shared" si="79"/>
        <v>Janeiro</v>
      </c>
      <c r="H1274" s="193" t="str">
        <f t="shared" si="78"/>
        <v>Despesas</v>
      </c>
      <c r="I1274" s="67">
        <f t="shared" ca="1" si="81"/>
        <v>0</v>
      </c>
    </row>
    <row r="1275" spans="5:9" x14ac:dyDescent="0.25">
      <c r="E1275" s="196">
        <f t="shared" si="80"/>
        <v>5101.2000000000007</v>
      </c>
      <c r="G1275" s="156" t="str">
        <f t="shared" si="79"/>
        <v>Janeiro</v>
      </c>
      <c r="H1275" s="193" t="str">
        <f t="shared" si="78"/>
        <v>Despesas</v>
      </c>
      <c r="I1275" s="67">
        <f t="shared" ca="1" si="81"/>
        <v>0</v>
      </c>
    </row>
    <row r="1276" spans="5:9" x14ac:dyDescent="0.25">
      <c r="E1276" s="196">
        <f t="shared" si="80"/>
        <v>5101.2000000000007</v>
      </c>
      <c r="G1276" s="156" t="str">
        <f t="shared" si="79"/>
        <v>Janeiro</v>
      </c>
      <c r="H1276" s="193" t="str">
        <f t="shared" si="78"/>
        <v>Despesas</v>
      </c>
      <c r="I1276" s="67">
        <f t="shared" ca="1" si="81"/>
        <v>0</v>
      </c>
    </row>
    <row r="1277" spans="5:9" x14ac:dyDescent="0.25">
      <c r="E1277" s="196">
        <f t="shared" si="80"/>
        <v>5101.2000000000007</v>
      </c>
      <c r="G1277" s="156" t="str">
        <f t="shared" si="79"/>
        <v>Janeiro</v>
      </c>
      <c r="H1277" s="193" t="str">
        <f t="shared" si="78"/>
        <v>Despesas</v>
      </c>
      <c r="I1277" s="67">
        <f t="shared" ca="1" si="81"/>
        <v>0</v>
      </c>
    </row>
    <row r="1278" spans="5:9" x14ac:dyDescent="0.25">
      <c r="E1278" s="196">
        <f t="shared" si="80"/>
        <v>5101.2000000000007</v>
      </c>
      <c r="G1278" s="156" t="str">
        <f t="shared" si="79"/>
        <v>Janeiro</v>
      </c>
      <c r="H1278" s="193" t="str">
        <f t="shared" si="78"/>
        <v>Despesas</v>
      </c>
      <c r="I1278" s="67">
        <f t="shared" ca="1" si="81"/>
        <v>0</v>
      </c>
    </row>
    <row r="1279" spans="5:9" x14ac:dyDescent="0.25">
      <c r="E1279" s="196">
        <f t="shared" si="80"/>
        <v>5101.2000000000007</v>
      </c>
      <c r="G1279" s="156" t="str">
        <f t="shared" si="79"/>
        <v>Janeiro</v>
      </c>
      <c r="H1279" s="193" t="str">
        <f t="shared" si="78"/>
        <v>Despesas</v>
      </c>
      <c r="I1279" s="67">
        <f t="shared" ca="1" si="81"/>
        <v>0</v>
      </c>
    </row>
    <row r="1280" spans="5:9" x14ac:dyDescent="0.25">
      <c r="E1280" s="196">
        <f t="shared" si="80"/>
        <v>5101.2000000000007</v>
      </c>
      <c r="G1280" s="156" t="str">
        <f t="shared" si="79"/>
        <v>Janeiro</v>
      </c>
      <c r="H1280" s="193" t="str">
        <f t="shared" si="78"/>
        <v>Despesas</v>
      </c>
      <c r="I1280" s="67">
        <f t="shared" ca="1" si="81"/>
        <v>0</v>
      </c>
    </row>
    <row r="1281" spans="5:9" x14ac:dyDescent="0.25">
      <c r="E1281" s="196">
        <f t="shared" si="80"/>
        <v>5101.2000000000007</v>
      </c>
      <c r="G1281" s="156" t="str">
        <f t="shared" si="79"/>
        <v>Janeiro</v>
      </c>
      <c r="H1281" s="193" t="str">
        <f t="shared" si="78"/>
        <v>Despesas</v>
      </c>
      <c r="I1281" s="67">
        <f t="shared" ca="1" si="81"/>
        <v>0</v>
      </c>
    </row>
    <row r="1282" spans="5:9" x14ac:dyDescent="0.25">
      <c r="E1282" s="196">
        <f t="shared" si="80"/>
        <v>5101.2000000000007</v>
      </c>
      <c r="G1282" s="156" t="str">
        <f t="shared" si="79"/>
        <v>Janeiro</v>
      </c>
      <c r="H1282" s="193" t="str">
        <f t="shared" si="78"/>
        <v>Despesas</v>
      </c>
      <c r="I1282" s="67">
        <f t="shared" ca="1" si="81"/>
        <v>0</v>
      </c>
    </row>
    <row r="1283" spans="5:9" x14ac:dyDescent="0.25">
      <c r="E1283" s="196">
        <f t="shared" si="80"/>
        <v>5101.2000000000007</v>
      </c>
      <c r="G1283" s="156" t="str">
        <f t="shared" si="79"/>
        <v>Janeiro</v>
      </c>
      <c r="H1283" s="193" t="str">
        <f t="shared" ref="H1283:H1346" si="82">IF(B1283&gt;0,"Receitas","Despesas")</f>
        <v>Despesas</v>
      </c>
      <c r="I1283" s="67">
        <f t="shared" ca="1" si="81"/>
        <v>0</v>
      </c>
    </row>
    <row r="1284" spans="5:9" x14ac:dyDescent="0.25">
      <c r="E1284" s="196">
        <f t="shared" si="80"/>
        <v>5101.2000000000007</v>
      </c>
      <c r="G1284" s="156" t="str">
        <f t="shared" si="79"/>
        <v>Janeiro</v>
      </c>
      <c r="H1284" s="193" t="str">
        <f t="shared" si="82"/>
        <v>Despesas</v>
      </c>
      <c r="I1284" s="67">
        <f t="shared" ca="1" si="81"/>
        <v>0</v>
      </c>
    </row>
    <row r="1285" spans="5:9" x14ac:dyDescent="0.25">
      <c r="E1285" s="196">
        <f t="shared" si="80"/>
        <v>5101.2000000000007</v>
      </c>
      <c r="G1285" s="156" t="str">
        <f t="shared" si="79"/>
        <v>Janeiro</v>
      </c>
      <c r="H1285" s="193" t="str">
        <f t="shared" si="82"/>
        <v>Despesas</v>
      </c>
      <c r="I1285" s="67">
        <f t="shared" ca="1" si="81"/>
        <v>0</v>
      </c>
    </row>
    <row r="1286" spans="5:9" x14ac:dyDescent="0.25">
      <c r="E1286" s="196">
        <f t="shared" si="80"/>
        <v>5101.2000000000007</v>
      </c>
      <c r="G1286" s="156" t="str">
        <f t="shared" si="79"/>
        <v>Janeiro</v>
      </c>
      <c r="H1286" s="193" t="str">
        <f t="shared" si="82"/>
        <v>Despesas</v>
      </c>
      <c r="I1286" s="67">
        <f t="shared" ca="1" si="81"/>
        <v>0</v>
      </c>
    </row>
    <row r="1287" spans="5:9" x14ac:dyDescent="0.25">
      <c r="E1287" s="196">
        <f t="shared" si="80"/>
        <v>5101.2000000000007</v>
      </c>
      <c r="G1287" s="156" t="str">
        <f t="shared" si="79"/>
        <v>Janeiro</v>
      </c>
      <c r="H1287" s="193" t="str">
        <f t="shared" si="82"/>
        <v>Despesas</v>
      </c>
      <c r="I1287" s="67">
        <f t="shared" ca="1" si="81"/>
        <v>0</v>
      </c>
    </row>
    <row r="1288" spans="5:9" x14ac:dyDescent="0.25">
      <c r="E1288" s="196">
        <f t="shared" si="80"/>
        <v>5101.2000000000007</v>
      </c>
      <c r="G1288" s="156" t="str">
        <f t="shared" si="79"/>
        <v>Janeiro</v>
      </c>
      <c r="H1288" s="193" t="str">
        <f t="shared" si="82"/>
        <v>Despesas</v>
      </c>
      <c r="I1288" s="67">
        <f t="shared" ca="1" si="81"/>
        <v>0</v>
      </c>
    </row>
    <row r="1289" spans="5:9" x14ac:dyDescent="0.25">
      <c r="E1289" s="196">
        <f t="shared" si="80"/>
        <v>5101.2000000000007</v>
      </c>
      <c r="G1289" s="156" t="str">
        <f t="shared" si="79"/>
        <v>Janeiro</v>
      </c>
      <c r="H1289" s="193" t="str">
        <f t="shared" si="82"/>
        <v>Despesas</v>
      </c>
      <c r="I1289" s="67">
        <f t="shared" ca="1" si="81"/>
        <v>0</v>
      </c>
    </row>
    <row r="1290" spans="5:9" x14ac:dyDescent="0.25">
      <c r="E1290" s="196">
        <f t="shared" si="80"/>
        <v>5101.2000000000007</v>
      </c>
      <c r="G1290" s="156" t="str">
        <f t="shared" si="79"/>
        <v>Janeiro</v>
      </c>
      <c r="H1290" s="193" t="str">
        <f t="shared" si="82"/>
        <v>Despesas</v>
      </c>
      <c r="I1290" s="67">
        <f t="shared" ca="1" si="81"/>
        <v>0</v>
      </c>
    </row>
    <row r="1291" spans="5:9" x14ac:dyDescent="0.25">
      <c r="E1291" s="196">
        <f t="shared" si="80"/>
        <v>5101.2000000000007</v>
      </c>
      <c r="G1291" s="156" t="str">
        <f t="shared" si="79"/>
        <v>Janeiro</v>
      </c>
      <c r="H1291" s="193" t="str">
        <f t="shared" si="82"/>
        <v>Despesas</v>
      </c>
      <c r="I1291" s="67">
        <f t="shared" ca="1" si="81"/>
        <v>0</v>
      </c>
    </row>
    <row r="1292" spans="5:9" x14ac:dyDescent="0.25">
      <c r="E1292" s="196">
        <f t="shared" si="80"/>
        <v>5101.2000000000007</v>
      </c>
      <c r="G1292" s="156" t="str">
        <f t="shared" si="79"/>
        <v>Janeiro</v>
      </c>
      <c r="H1292" s="193" t="str">
        <f t="shared" si="82"/>
        <v>Despesas</v>
      </c>
      <c r="I1292" s="67">
        <f t="shared" ca="1" si="81"/>
        <v>0</v>
      </c>
    </row>
    <row r="1293" spans="5:9" x14ac:dyDescent="0.25">
      <c r="E1293" s="196">
        <f t="shared" si="80"/>
        <v>5101.2000000000007</v>
      </c>
      <c r="G1293" s="156" t="str">
        <f t="shared" si="79"/>
        <v>Janeiro</v>
      </c>
      <c r="H1293" s="193" t="str">
        <f t="shared" si="82"/>
        <v>Despesas</v>
      </c>
      <c r="I1293" s="67">
        <f t="shared" ca="1" si="81"/>
        <v>0</v>
      </c>
    </row>
    <row r="1294" spans="5:9" x14ac:dyDescent="0.25">
      <c r="E1294" s="196">
        <f t="shared" si="80"/>
        <v>5101.2000000000007</v>
      </c>
      <c r="G1294" s="156" t="str">
        <f t="shared" ref="G1294:G1357" si="83">IF(ISNA(VLOOKUP(MONTH(A1294),$O$3:$P$14,2)),"",VLOOKUP(MONTH(A1294),$O$3:$P$14,2))</f>
        <v>Janeiro</v>
      </c>
      <c r="H1294" s="193" t="str">
        <f t="shared" si="82"/>
        <v>Despesas</v>
      </c>
      <c r="I1294" s="67">
        <f t="shared" ca="1" si="81"/>
        <v>0</v>
      </c>
    </row>
    <row r="1295" spans="5:9" x14ac:dyDescent="0.25">
      <c r="E1295" s="196">
        <f t="shared" ref="E1295:E1358" si="84">E1294+B1295</f>
        <v>5101.2000000000007</v>
      </c>
      <c r="G1295" s="156" t="str">
        <f t="shared" si="83"/>
        <v>Janeiro</v>
      </c>
      <c r="H1295" s="193" t="str">
        <f t="shared" si="82"/>
        <v>Despesas</v>
      </c>
      <c r="I1295" s="67">
        <f t="shared" ca="1" si="81"/>
        <v>0</v>
      </c>
    </row>
    <row r="1296" spans="5:9" x14ac:dyDescent="0.25">
      <c r="E1296" s="196">
        <f t="shared" si="84"/>
        <v>5101.2000000000007</v>
      </c>
      <c r="G1296" s="156" t="str">
        <f t="shared" si="83"/>
        <v>Janeiro</v>
      </c>
      <c r="H1296" s="193" t="str">
        <f t="shared" si="82"/>
        <v>Despesas</v>
      </c>
      <c r="I1296" s="67">
        <f t="shared" ca="1" si="81"/>
        <v>0</v>
      </c>
    </row>
    <row r="1297" spans="5:9" x14ac:dyDescent="0.25">
      <c r="E1297" s="196">
        <f t="shared" si="84"/>
        <v>5101.2000000000007</v>
      </c>
      <c r="G1297" s="156" t="str">
        <f t="shared" si="83"/>
        <v>Janeiro</v>
      </c>
      <c r="H1297" s="193" t="str">
        <f t="shared" si="82"/>
        <v>Despesas</v>
      </c>
      <c r="I1297" s="67">
        <f t="shared" ca="1" si="81"/>
        <v>0</v>
      </c>
    </row>
    <row r="1298" spans="5:9" x14ac:dyDescent="0.25">
      <c r="E1298" s="196">
        <f t="shared" si="84"/>
        <v>5101.2000000000007</v>
      </c>
      <c r="G1298" s="156" t="str">
        <f t="shared" si="83"/>
        <v>Janeiro</v>
      </c>
      <c r="H1298" s="193" t="str">
        <f t="shared" si="82"/>
        <v>Despesas</v>
      </c>
      <c r="I1298" s="67">
        <f t="shared" ca="1" si="81"/>
        <v>0</v>
      </c>
    </row>
    <row r="1299" spans="5:9" x14ac:dyDescent="0.25">
      <c r="E1299" s="196">
        <f t="shared" si="84"/>
        <v>5101.2000000000007</v>
      </c>
      <c r="G1299" s="156" t="str">
        <f t="shared" si="83"/>
        <v>Janeiro</v>
      </c>
      <c r="H1299" s="193" t="str">
        <f t="shared" si="82"/>
        <v>Despesas</v>
      </c>
      <c r="I1299" s="67">
        <f t="shared" ca="1" si="81"/>
        <v>0</v>
      </c>
    </row>
    <row r="1300" spans="5:9" x14ac:dyDescent="0.25">
      <c r="E1300" s="196">
        <f t="shared" si="84"/>
        <v>5101.2000000000007</v>
      </c>
      <c r="G1300" s="156" t="str">
        <f t="shared" si="83"/>
        <v>Janeiro</v>
      </c>
      <c r="H1300" s="193" t="str">
        <f t="shared" si="82"/>
        <v>Despesas</v>
      </c>
      <c r="I1300" s="67">
        <f t="shared" ca="1" si="81"/>
        <v>0</v>
      </c>
    </row>
    <row r="1301" spans="5:9" x14ac:dyDescent="0.25">
      <c r="E1301" s="196">
        <f t="shared" si="84"/>
        <v>5101.2000000000007</v>
      </c>
      <c r="G1301" s="156" t="str">
        <f t="shared" si="83"/>
        <v>Janeiro</v>
      </c>
      <c r="H1301" s="193" t="str">
        <f t="shared" si="82"/>
        <v>Despesas</v>
      </c>
      <c r="I1301" s="67">
        <f t="shared" ca="1" si="81"/>
        <v>0</v>
      </c>
    </row>
    <row r="1302" spans="5:9" x14ac:dyDescent="0.25">
      <c r="E1302" s="196">
        <f t="shared" si="84"/>
        <v>5101.2000000000007</v>
      </c>
      <c r="G1302" s="156" t="str">
        <f t="shared" si="83"/>
        <v>Janeiro</v>
      </c>
      <c r="H1302" s="193" t="str">
        <f t="shared" si="82"/>
        <v>Despesas</v>
      </c>
      <c r="I1302" s="67">
        <f t="shared" ref="I1302:I1365" ca="1" si="85">IF(A1302=TODAY(),IF(A1303=TODAY(),0,E1302),0)</f>
        <v>0</v>
      </c>
    </row>
    <row r="1303" spans="5:9" x14ac:dyDescent="0.25">
      <c r="E1303" s="196">
        <f t="shared" si="84"/>
        <v>5101.2000000000007</v>
      </c>
      <c r="G1303" s="156" t="str">
        <f t="shared" si="83"/>
        <v>Janeiro</v>
      </c>
      <c r="H1303" s="193" t="str">
        <f t="shared" si="82"/>
        <v>Despesas</v>
      </c>
      <c r="I1303" s="67">
        <f t="shared" ca="1" si="85"/>
        <v>0</v>
      </c>
    </row>
    <row r="1304" spans="5:9" x14ac:dyDescent="0.25">
      <c r="E1304" s="196">
        <f t="shared" si="84"/>
        <v>5101.2000000000007</v>
      </c>
      <c r="G1304" s="156" t="str">
        <f t="shared" si="83"/>
        <v>Janeiro</v>
      </c>
      <c r="H1304" s="193" t="str">
        <f t="shared" si="82"/>
        <v>Despesas</v>
      </c>
      <c r="I1304" s="67">
        <f t="shared" ca="1" si="85"/>
        <v>0</v>
      </c>
    </row>
    <row r="1305" spans="5:9" x14ac:dyDescent="0.25">
      <c r="E1305" s="196">
        <f t="shared" si="84"/>
        <v>5101.2000000000007</v>
      </c>
      <c r="G1305" s="156" t="str">
        <f t="shared" si="83"/>
        <v>Janeiro</v>
      </c>
      <c r="H1305" s="193" t="str">
        <f t="shared" si="82"/>
        <v>Despesas</v>
      </c>
      <c r="I1305" s="67">
        <f t="shared" ca="1" si="85"/>
        <v>0</v>
      </c>
    </row>
    <row r="1306" spans="5:9" x14ac:dyDescent="0.25">
      <c r="E1306" s="196">
        <f t="shared" si="84"/>
        <v>5101.2000000000007</v>
      </c>
      <c r="G1306" s="156" t="str">
        <f t="shared" si="83"/>
        <v>Janeiro</v>
      </c>
      <c r="H1306" s="193" t="str">
        <f t="shared" si="82"/>
        <v>Despesas</v>
      </c>
      <c r="I1306" s="67">
        <f t="shared" ca="1" si="85"/>
        <v>0</v>
      </c>
    </row>
    <row r="1307" spans="5:9" x14ac:dyDescent="0.25">
      <c r="E1307" s="196">
        <f t="shared" si="84"/>
        <v>5101.2000000000007</v>
      </c>
      <c r="G1307" s="156" t="str">
        <f t="shared" si="83"/>
        <v>Janeiro</v>
      </c>
      <c r="H1307" s="193" t="str">
        <f t="shared" si="82"/>
        <v>Despesas</v>
      </c>
      <c r="I1307" s="67">
        <f t="shared" ca="1" si="85"/>
        <v>0</v>
      </c>
    </row>
    <row r="1308" spans="5:9" x14ac:dyDescent="0.25">
      <c r="E1308" s="196">
        <f t="shared" si="84"/>
        <v>5101.2000000000007</v>
      </c>
      <c r="G1308" s="156" t="str">
        <f t="shared" si="83"/>
        <v>Janeiro</v>
      </c>
      <c r="H1308" s="193" t="str">
        <f t="shared" si="82"/>
        <v>Despesas</v>
      </c>
      <c r="I1308" s="67">
        <f t="shared" ca="1" si="85"/>
        <v>0</v>
      </c>
    </row>
    <row r="1309" spans="5:9" x14ac:dyDescent="0.25">
      <c r="E1309" s="196">
        <f t="shared" si="84"/>
        <v>5101.2000000000007</v>
      </c>
      <c r="G1309" s="156" t="str">
        <f t="shared" si="83"/>
        <v>Janeiro</v>
      </c>
      <c r="H1309" s="193" t="str">
        <f t="shared" si="82"/>
        <v>Despesas</v>
      </c>
      <c r="I1309" s="67">
        <f t="shared" ca="1" si="85"/>
        <v>0</v>
      </c>
    </row>
    <row r="1310" spans="5:9" x14ac:dyDescent="0.25">
      <c r="E1310" s="196">
        <f t="shared" si="84"/>
        <v>5101.2000000000007</v>
      </c>
      <c r="G1310" s="156" t="str">
        <f t="shared" si="83"/>
        <v>Janeiro</v>
      </c>
      <c r="H1310" s="193" t="str">
        <f t="shared" si="82"/>
        <v>Despesas</v>
      </c>
      <c r="I1310" s="67">
        <f t="shared" ca="1" si="85"/>
        <v>0</v>
      </c>
    </row>
    <row r="1311" spans="5:9" x14ac:dyDescent="0.25">
      <c r="E1311" s="196">
        <f t="shared" si="84"/>
        <v>5101.2000000000007</v>
      </c>
      <c r="G1311" s="156" t="str">
        <f t="shared" si="83"/>
        <v>Janeiro</v>
      </c>
      <c r="H1311" s="193" t="str">
        <f t="shared" si="82"/>
        <v>Despesas</v>
      </c>
      <c r="I1311" s="67">
        <f t="shared" ca="1" si="85"/>
        <v>0</v>
      </c>
    </row>
    <row r="1312" spans="5:9" x14ac:dyDescent="0.25">
      <c r="E1312" s="196">
        <f t="shared" si="84"/>
        <v>5101.2000000000007</v>
      </c>
      <c r="G1312" s="156" t="str">
        <f t="shared" si="83"/>
        <v>Janeiro</v>
      </c>
      <c r="H1312" s="193" t="str">
        <f t="shared" si="82"/>
        <v>Despesas</v>
      </c>
      <c r="I1312" s="67">
        <f t="shared" ca="1" si="85"/>
        <v>0</v>
      </c>
    </row>
    <row r="1313" spans="5:9" x14ac:dyDescent="0.25">
      <c r="E1313" s="196">
        <f t="shared" si="84"/>
        <v>5101.2000000000007</v>
      </c>
      <c r="G1313" s="156" t="str">
        <f t="shared" si="83"/>
        <v>Janeiro</v>
      </c>
      <c r="H1313" s="193" t="str">
        <f t="shared" si="82"/>
        <v>Despesas</v>
      </c>
      <c r="I1313" s="67">
        <f t="shared" ca="1" si="85"/>
        <v>0</v>
      </c>
    </row>
    <row r="1314" spans="5:9" x14ac:dyDescent="0.25">
      <c r="E1314" s="196">
        <f t="shared" si="84"/>
        <v>5101.2000000000007</v>
      </c>
      <c r="G1314" s="156" t="str">
        <f t="shared" si="83"/>
        <v>Janeiro</v>
      </c>
      <c r="H1314" s="193" t="str">
        <f t="shared" si="82"/>
        <v>Despesas</v>
      </c>
      <c r="I1314" s="67">
        <f t="shared" ca="1" si="85"/>
        <v>0</v>
      </c>
    </row>
    <row r="1315" spans="5:9" x14ac:dyDescent="0.25">
      <c r="E1315" s="196">
        <f t="shared" si="84"/>
        <v>5101.2000000000007</v>
      </c>
      <c r="G1315" s="156" t="str">
        <f t="shared" si="83"/>
        <v>Janeiro</v>
      </c>
      <c r="H1315" s="193" t="str">
        <f t="shared" si="82"/>
        <v>Despesas</v>
      </c>
      <c r="I1315" s="67">
        <f t="shared" ca="1" si="85"/>
        <v>0</v>
      </c>
    </row>
    <row r="1316" spans="5:9" x14ac:dyDescent="0.25">
      <c r="E1316" s="196">
        <f t="shared" si="84"/>
        <v>5101.2000000000007</v>
      </c>
      <c r="G1316" s="156" t="str">
        <f t="shared" si="83"/>
        <v>Janeiro</v>
      </c>
      <c r="H1316" s="193" t="str">
        <f t="shared" si="82"/>
        <v>Despesas</v>
      </c>
      <c r="I1316" s="67">
        <f t="shared" ca="1" si="85"/>
        <v>0</v>
      </c>
    </row>
    <row r="1317" spans="5:9" x14ac:dyDescent="0.25">
      <c r="E1317" s="196">
        <f t="shared" si="84"/>
        <v>5101.2000000000007</v>
      </c>
      <c r="G1317" s="156" t="str">
        <f t="shared" si="83"/>
        <v>Janeiro</v>
      </c>
      <c r="H1317" s="193" t="str">
        <f t="shared" si="82"/>
        <v>Despesas</v>
      </c>
      <c r="I1317" s="67">
        <f t="shared" ca="1" si="85"/>
        <v>0</v>
      </c>
    </row>
    <row r="1318" spans="5:9" x14ac:dyDescent="0.25">
      <c r="E1318" s="196">
        <f t="shared" si="84"/>
        <v>5101.2000000000007</v>
      </c>
      <c r="G1318" s="156" t="str">
        <f t="shared" si="83"/>
        <v>Janeiro</v>
      </c>
      <c r="H1318" s="193" t="str">
        <f t="shared" si="82"/>
        <v>Despesas</v>
      </c>
      <c r="I1318" s="67">
        <f t="shared" ca="1" si="85"/>
        <v>0</v>
      </c>
    </row>
    <row r="1319" spans="5:9" x14ac:dyDescent="0.25">
      <c r="E1319" s="196">
        <f t="shared" si="84"/>
        <v>5101.2000000000007</v>
      </c>
      <c r="G1319" s="156" t="str">
        <f t="shared" si="83"/>
        <v>Janeiro</v>
      </c>
      <c r="H1319" s="193" t="str">
        <f t="shared" si="82"/>
        <v>Despesas</v>
      </c>
      <c r="I1319" s="67">
        <f t="shared" ca="1" si="85"/>
        <v>0</v>
      </c>
    </row>
    <row r="1320" spans="5:9" x14ac:dyDescent="0.25">
      <c r="E1320" s="196">
        <f t="shared" si="84"/>
        <v>5101.2000000000007</v>
      </c>
      <c r="G1320" s="156" t="str">
        <f t="shared" si="83"/>
        <v>Janeiro</v>
      </c>
      <c r="H1320" s="193" t="str">
        <f t="shared" si="82"/>
        <v>Despesas</v>
      </c>
      <c r="I1320" s="67">
        <f t="shared" ca="1" si="85"/>
        <v>0</v>
      </c>
    </row>
    <row r="1321" spans="5:9" x14ac:dyDescent="0.25">
      <c r="E1321" s="196">
        <f t="shared" si="84"/>
        <v>5101.2000000000007</v>
      </c>
      <c r="G1321" s="156" t="str">
        <f t="shared" si="83"/>
        <v>Janeiro</v>
      </c>
      <c r="H1321" s="193" t="str">
        <f t="shared" si="82"/>
        <v>Despesas</v>
      </c>
      <c r="I1321" s="67">
        <f t="shared" ca="1" si="85"/>
        <v>0</v>
      </c>
    </row>
    <row r="1322" spans="5:9" x14ac:dyDescent="0.25">
      <c r="E1322" s="196">
        <f t="shared" si="84"/>
        <v>5101.2000000000007</v>
      </c>
      <c r="G1322" s="156" t="str">
        <f t="shared" si="83"/>
        <v>Janeiro</v>
      </c>
      <c r="H1322" s="193" t="str">
        <f t="shared" si="82"/>
        <v>Despesas</v>
      </c>
      <c r="I1322" s="67">
        <f t="shared" ca="1" si="85"/>
        <v>0</v>
      </c>
    </row>
    <row r="1323" spans="5:9" x14ac:dyDescent="0.25">
      <c r="E1323" s="196">
        <f t="shared" si="84"/>
        <v>5101.2000000000007</v>
      </c>
      <c r="G1323" s="156" t="str">
        <f t="shared" si="83"/>
        <v>Janeiro</v>
      </c>
      <c r="H1323" s="193" t="str">
        <f t="shared" si="82"/>
        <v>Despesas</v>
      </c>
      <c r="I1323" s="67">
        <f t="shared" ca="1" si="85"/>
        <v>0</v>
      </c>
    </row>
    <row r="1324" spans="5:9" x14ac:dyDescent="0.25">
      <c r="E1324" s="196">
        <f t="shared" si="84"/>
        <v>5101.2000000000007</v>
      </c>
      <c r="G1324" s="156" t="str">
        <f t="shared" si="83"/>
        <v>Janeiro</v>
      </c>
      <c r="H1324" s="193" t="str">
        <f t="shared" si="82"/>
        <v>Despesas</v>
      </c>
      <c r="I1324" s="67">
        <f t="shared" ca="1" si="85"/>
        <v>0</v>
      </c>
    </row>
    <row r="1325" spans="5:9" x14ac:dyDescent="0.25">
      <c r="E1325" s="196">
        <f t="shared" si="84"/>
        <v>5101.2000000000007</v>
      </c>
      <c r="G1325" s="156" t="str">
        <f t="shared" si="83"/>
        <v>Janeiro</v>
      </c>
      <c r="H1325" s="193" t="str">
        <f t="shared" si="82"/>
        <v>Despesas</v>
      </c>
      <c r="I1325" s="67">
        <f t="shared" ca="1" si="85"/>
        <v>0</v>
      </c>
    </row>
    <row r="1326" spans="5:9" x14ac:dyDescent="0.25">
      <c r="E1326" s="196">
        <f t="shared" si="84"/>
        <v>5101.2000000000007</v>
      </c>
      <c r="G1326" s="156" t="str">
        <f t="shared" si="83"/>
        <v>Janeiro</v>
      </c>
      <c r="H1326" s="193" t="str">
        <f t="shared" si="82"/>
        <v>Despesas</v>
      </c>
      <c r="I1326" s="67">
        <f t="shared" ca="1" si="85"/>
        <v>0</v>
      </c>
    </row>
    <row r="1327" spans="5:9" x14ac:dyDescent="0.25">
      <c r="E1327" s="196">
        <f t="shared" si="84"/>
        <v>5101.2000000000007</v>
      </c>
      <c r="G1327" s="156" t="str">
        <f t="shared" si="83"/>
        <v>Janeiro</v>
      </c>
      <c r="H1327" s="193" t="str">
        <f t="shared" si="82"/>
        <v>Despesas</v>
      </c>
      <c r="I1327" s="67">
        <f t="shared" ca="1" si="85"/>
        <v>0</v>
      </c>
    </row>
    <row r="1328" spans="5:9" x14ac:dyDescent="0.25">
      <c r="E1328" s="196">
        <f t="shared" si="84"/>
        <v>5101.2000000000007</v>
      </c>
      <c r="G1328" s="156" t="str">
        <f t="shared" si="83"/>
        <v>Janeiro</v>
      </c>
      <c r="H1328" s="193" t="str">
        <f t="shared" si="82"/>
        <v>Despesas</v>
      </c>
      <c r="I1328" s="67">
        <f t="shared" ca="1" si="85"/>
        <v>0</v>
      </c>
    </row>
    <row r="1329" spans="5:9" x14ac:dyDescent="0.25">
      <c r="E1329" s="196">
        <f t="shared" si="84"/>
        <v>5101.2000000000007</v>
      </c>
      <c r="G1329" s="156" t="str">
        <f t="shared" si="83"/>
        <v>Janeiro</v>
      </c>
      <c r="H1329" s="193" t="str">
        <f t="shared" si="82"/>
        <v>Despesas</v>
      </c>
      <c r="I1329" s="67">
        <f t="shared" ca="1" si="85"/>
        <v>0</v>
      </c>
    </row>
    <row r="1330" spans="5:9" x14ac:dyDescent="0.25">
      <c r="E1330" s="196">
        <f t="shared" si="84"/>
        <v>5101.2000000000007</v>
      </c>
      <c r="G1330" s="156" t="str">
        <f t="shared" si="83"/>
        <v>Janeiro</v>
      </c>
      <c r="H1330" s="193" t="str">
        <f t="shared" si="82"/>
        <v>Despesas</v>
      </c>
      <c r="I1330" s="67">
        <f t="shared" ca="1" si="85"/>
        <v>0</v>
      </c>
    </row>
    <row r="1331" spans="5:9" x14ac:dyDescent="0.25">
      <c r="E1331" s="196">
        <f t="shared" si="84"/>
        <v>5101.2000000000007</v>
      </c>
      <c r="G1331" s="156" t="str">
        <f t="shared" si="83"/>
        <v>Janeiro</v>
      </c>
      <c r="H1331" s="193" t="str">
        <f t="shared" si="82"/>
        <v>Despesas</v>
      </c>
      <c r="I1331" s="67">
        <f t="shared" ca="1" si="85"/>
        <v>0</v>
      </c>
    </row>
    <row r="1332" spans="5:9" x14ac:dyDescent="0.25">
      <c r="E1332" s="196">
        <f t="shared" si="84"/>
        <v>5101.2000000000007</v>
      </c>
      <c r="G1332" s="156" t="str">
        <f t="shared" si="83"/>
        <v>Janeiro</v>
      </c>
      <c r="H1332" s="193" t="str">
        <f t="shared" si="82"/>
        <v>Despesas</v>
      </c>
      <c r="I1332" s="67">
        <f t="shared" ca="1" si="85"/>
        <v>0</v>
      </c>
    </row>
    <row r="1333" spans="5:9" x14ac:dyDescent="0.25">
      <c r="E1333" s="196">
        <f t="shared" si="84"/>
        <v>5101.2000000000007</v>
      </c>
      <c r="G1333" s="156" t="str">
        <f t="shared" si="83"/>
        <v>Janeiro</v>
      </c>
      <c r="H1333" s="193" t="str">
        <f t="shared" si="82"/>
        <v>Despesas</v>
      </c>
      <c r="I1333" s="67">
        <f t="shared" ca="1" si="85"/>
        <v>0</v>
      </c>
    </row>
    <row r="1334" spans="5:9" x14ac:dyDescent="0.25">
      <c r="E1334" s="196">
        <f t="shared" si="84"/>
        <v>5101.2000000000007</v>
      </c>
      <c r="G1334" s="156" t="str">
        <f t="shared" si="83"/>
        <v>Janeiro</v>
      </c>
      <c r="H1334" s="193" t="str">
        <f t="shared" si="82"/>
        <v>Despesas</v>
      </c>
      <c r="I1334" s="67">
        <f t="shared" ca="1" si="85"/>
        <v>0</v>
      </c>
    </row>
    <row r="1335" spans="5:9" x14ac:dyDescent="0.25">
      <c r="E1335" s="196">
        <f t="shared" si="84"/>
        <v>5101.2000000000007</v>
      </c>
      <c r="G1335" s="156" t="str">
        <f t="shared" si="83"/>
        <v>Janeiro</v>
      </c>
      <c r="H1335" s="193" t="str">
        <f t="shared" si="82"/>
        <v>Despesas</v>
      </c>
      <c r="I1335" s="67">
        <f t="shared" ca="1" si="85"/>
        <v>0</v>
      </c>
    </row>
    <row r="1336" spans="5:9" x14ac:dyDescent="0.25">
      <c r="E1336" s="196">
        <f t="shared" si="84"/>
        <v>5101.2000000000007</v>
      </c>
      <c r="G1336" s="156" t="str">
        <f t="shared" si="83"/>
        <v>Janeiro</v>
      </c>
      <c r="H1336" s="193" t="str">
        <f t="shared" si="82"/>
        <v>Despesas</v>
      </c>
      <c r="I1336" s="67">
        <f t="shared" ca="1" si="85"/>
        <v>0</v>
      </c>
    </row>
    <row r="1337" spans="5:9" x14ac:dyDescent="0.25">
      <c r="E1337" s="196">
        <f t="shared" si="84"/>
        <v>5101.2000000000007</v>
      </c>
      <c r="G1337" s="156" t="str">
        <f t="shared" si="83"/>
        <v>Janeiro</v>
      </c>
      <c r="H1337" s="193" t="str">
        <f t="shared" si="82"/>
        <v>Despesas</v>
      </c>
      <c r="I1337" s="67">
        <f t="shared" ca="1" si="85"/>
        <v>0</v>
      </c>
    </row>
    <row r="1338" spans="5:9" x14ac:dyDescent="0.25">
      <c r="E1338" s="196">
        <f t="shared" si="84"/>
        <v>5101.2000000000007</v>
      </c>
      <c r="G1338" s="156" t="str">
        <f t="shared" si="83"/>
        <v>Janeiro</v>
      </c>
      <c r="H1338" s="193" t="str">
        <f t="shared" si="82"/>
        <v>Despesas</v>
      </c>
      <c r="I1338" s="67">
        <f t="shared" ca="1" si="85"/>
        <v>0</v>
      </c>
    </row>
    <row r="1339" spans="5:9" x14ac:dyDescent="0.25">
      <c r="E1339" s="196">
        <f t="shared" si="84"/>
        <v>5101.2000000000007</v>
      </c>
      <c r="G1339" s="156" t="str">
        <f t="shared" si="83"/>
        <v>Janeiro</v>
      </c>
      <c r="H1339" s="193" t="str">
        <f t="shared" si="82"/>
        <v>Despesas</v>
      </c>
      <c r="I1339" s="67">
        <f t="shared" ca="1" si="85"/>
        <v>0</v>
      </c>
    </row>
    <row r="1340" spans="5:9" x14ac:dyDescent="0.25">
      <c r="E1340" s="196">
        <f t="shared" si="84"/>
        <v>5101.2000000000007</v>
      </c>
      <c r="G1340" s="156" t="str">
        <f t="shared" si="83"/>
        <v>Janeiro</v>
      </c>
      <c r="H1340" s="193" t="str">
        <f t="shared" si="82"/>
        <v>Despesas</v>
      </c>
      <c r="I1340" s="67">
        <f t="shared" ca="1" si="85"/>
        <v>0</v>
      </c>
    </row>
    <row r="1341" spans="5:9" x14ac:dyDescent="0.25">
      <c r="E1341" s="196">
        <f t="shared" si="84"/>
        <v>5101.2000000000007</v>
      </c>
      <c r="G1341" s="156" t="str">
        <f t="shared" si="83"/>
        <v>Janeiro</v>
      </c>
      <c r="H1341" s="193" t="str">
        <f t="shared" si="82"/>
        <v>Despesas</v>
      </c>
      <c r="I1341" s="67">
        <f t="shared" ca="1" si="85"/>
        <v>0</v>
      </c>
    </row>
    <row r="1342" spans="5:9" x14ac:dyDescent="0.25">
      <c r="E1342" s="196">
        <f t="shared" si="84"/>
        <v>5101.2000000000007</v>
      </c>
      <c r="G1342" s="156" t="str">
        <f t="shared" si="83"/>
        <v>Janeiro</v>
      </c>
      <c r="H1342" s="193" t="str">
        <f t="shared" si="82"/>
        <v>Despesas</v>
      </c>
      <c r="I1342" s="67">
        <f t="shared" ca="1" si="85"/>
        <v>0</v>
      </c>
    </row>
    <row r="1343" spans="5:9" x14ac:dyDescent="0.25">
      <c r="E1343" s="196">
        <f t="shared" si="84"/>
        <v>5101.2000000000007</v>
      </c>
      <c r="G1343" s="156" t="str">
        <f t="shared" si="83"/>
        <v>Janeiro</v>
      </c>
      <c r="H1343" s="193" t="str">
        <f t="shared" si="82"/>
        <v>Despesas</v>
      </c>
      <c r="I1343" s="67">
        <f t="shared" ca="1" si="85"/>
        <v>0</v>
      </c>
    </row>
    <row r="1344" spans="5:9" x14ac:dyDescent="0.25">
      <c r="E1344" s="196">
        <f t="shared" si="84"/>
        <v>5101.2000000000007</v>
      </c>
      <c r="G1344" s="156" t="str">
        <f t="shared" si="83"/>
        <v>Janeiro</v>
      </c>
      <c r="H1344" s="193" t="str">
        <f t="shared" si="82"/>
        <v>Despesas</v>
      </c>
      <c r="I1344" s="67">
        <f t="shared" ca="1" si="85"/>
        <v>0</v>
      </c>
    </row>
    <row r="1345" spans="5:9" x14ac:dyDescent="0.25">
      <c r="E1345" s="196">
        <f t="shared" si="84"/>
        <v>5101.2000000000007</v>
      </c>
      <c r="G1345" s="156" t="str">
        <f t="shared" si="83"/>
        <v>Janeiro</v>
      </c>
      <c r="H1345" s="193" t="str">
        <f t="shared" si="82"/>
        <v>Despesas</v>
      </c>
      <c r="I1345" s="67">
        <f t="shared" ca="1" si="85"/>
        <v>0</v>
      </c>
    </row>
    <row r="1346" spans="5:9" x14ac:dyDescent="0.25">
      <c r="E1346" s="196">
        <f t="shared" si="84"/>
        <v>5101.2000000000007</v>
      </c>
      <c r="G1346" s="156" t="str">
        <f t="shared" si="83"/>
        <v>Janeiro</v>
      </c>
      <c r="H1346" s="193" t="str">
        <f t="shared" si="82"/>
        <v>Despesas</v>
      </c>
      <c r="I1346" s="67">
        <f t="shared" ca="1" si="85"/>
        <v>0</v>
      </c>
    </row>
    <row r="1347" spans="5:9" x14ac:dyDescent="0.25">
      <c r="E1347" s="196">
        <f t="shared" si="84"/>
        <v>5101.2000000000007</v>
      </c>
      <c r="G1347" s="156" t="str">
        <f t="shared" si="83"/>
        <v>Janeiro</v>
      </c>
      <c r="H1347" s="193" t="str">
        <f t="shared" ref="H1347:H1410" si="86">IF(B1347&gt;0,"Receitas","Despesas")</f>
        <v>Despesas</v>
      </c>
      <c r="I1347" s="67">
        <f t="shared" ca="1" si="85"/>
        <v>0</v>
      </c>
    </row>
    <row r="1348" spans="5:9" x14ac:dyDescent="0.25">
      <c r="E1348" s="196">
        <f t="shared" si="84"/>
        <v>5101.2000000000007</v>
      </c>
      <c r="G1348" s="156" t="str">
        <f t="shared" si="83"/>
        <v>Janeiro</v>
      </c>
      <c r="H1348" s="193" t="str">
        <f t="shared" si="86"/>
        <v>Despesas</v>
      </c>
      <c r="I1348" s="67">
        <f t="shared" ca="1" si="85"/>
        <v>0</v>
      </c>
    </row>
    <row r="1349" spans="5:9" x14ac:dyDescent="0.25">
      <c r="E1349" s="196">
        <f t="shared" si="84"/>
        <v>5101.2000000000007</v>
      </c>
      <c r="G1349" s="156" t="str">
        <f t="shared" si="83"/>
        <v>Janeiro</v>
      </c>
      <c r="H1349" s="193" t="str">
        <f t="shared" si="86"/>
        <v>Despesas</v>
      </c>
      <c r="I1349" s="67">
        <f t="shared" ca="1" si="85"/>
        <v>0</v>
      </c>
    </row>
    <row r="1350" spans="5:9" x14ac:dyDescent="0.25">
      <c r="E1350" s="196">
        <f t="shared" si="84"/>
        <v>5101.2000000000007</v>
      </c>
      <c r="G1350" s="156" t="str">
        <f t="shared" si="83"/>
        <v>Janeiro</v>
      </c>
      <c r="H1350" s="193" t="str">
        <f t="shared" si="86"/>
        <v>Despesas</v>
      </c>
      <c r="I1350" s="67">
        <f t="shared" ca="1" si="85"/>
        <v>0</v>
      </c>
    </row>
    <row r="1351" spans="5:9" x14ac:dyDescent="0.25">
      <c r="E1351" s="196">
        <f t="shared" si="84"/>
        <v>5101.2000000000007</v>
      </c>
      <c r="G1351" s="156" t="str">
        <f t="shared" si="83"/>
        <v>Janeiro</v>
      </c>
      <c r="H1351" s="193" t="str">
        <f t="shared" si="86"/>
        <v>Despesas</v>
      </c>
      <c r="I1351" s="67">
        <f t="shared" ca="1" si="85"/>
        <v>0</v>
      </c>
    </row>
    <row r="1352" spans="5:9" x14ac:dyDescent="0.25">
      <c r="E1352" s="196">
        <f t="shared" si="84"/>
        <v>5101.2000000000007</v>
      </c>
      <c r="G1352" s="156" t="str">
        <f t="shared" si="83"/>
        <v>Janeiro</v>
      </c>
      <c r="H1352" s="193" t="str">
        <f t="shared" si="86"/>
        <v>Despesas</v>
      </c>
      <c r="I1352" s="67">
        <f t="shared" ca="1" si="85"/>
        <v>0</v>
      </c>
    </row>
    <row r="1353" spans="5:9" x14ac:dyDescent="0.25">
      <c r="E1353" s="196">
        <f t="shared" si="84"/>
        <v>5101.2000000000007</v>
      </c>
      <c r="G1353" s="156" t="str">
        <f t="shared" si="83"/>
        <v>Janeiro</v>
      </c>
      <c r="H1353" s="193" t="str">
        <f t="shared" si="86"/>
        <v>Despesas</v>
      </c>
      <c r="I1353" s="67">
        <f t="shared" ca="1" si="85"/>
        <v>0</v>
      </c>
    </row>
    <row r="1354" spans="5:9" x14ac:dyDescent="0.25">
      <c r="E1354" s="196">
        <f t="shared" si="84"/>
        <v>5101.2000000000007</v>
      </c>
      <c r="G1354" s="156" t="str">
        <f t="shared" si="83"/>
        <v>Janeiro</v>
      </c>
      <c r="H1354" s="193" t="str">
        <f t="shared" si="86"/>
        <v>Despesas</v>
      </c>
      <c r="I1354" s="67">
        <f t="shared" ca="1" si="85"/>
        <v>0</v>
      </c>
    </row>
    <row r="1355" spans="5:9" x14ac:dyDescent="0.25">
      <c r="E1355" s="196">
        <f t="shared" si="84"/>
        <v>5101.2000000000007</v>
      </c>
      <c r="G1355" s="156" t="str">
        <f t="shared" si="83"/>
        <v>Janeiro</v>
      </c>
      <c r="H1355" s="193" t="str">
        <f t="shared" si="86"/>
        <v>Despesas</v>
      </c>
      <c r="I1355" s="67">
        <f t="shared" ca="1" si="85"/>
        <v>0</v>
      </c>
    </row>
    <row r="1356" spans="5:9" x14ac:dyDescent="0.25">
      <c r="E1356" s="196">
        <f t="shared" si="84"/>
        <v>5101.2000000000007</v>
      </c>
      <c r="G1356" s="156" t="str">
        <f t="shared" si="83"/>
        <v>Janeiro</v>
      </c>
      <c r="H1356" s="193" t="str">
        <f t="shared" si="86"/>
        <v>Despesas</v>
      </c>
      <c r="I1356" s="67">
        <f t="shared" ca="1" si="85"/>
        <v>0</v>
      </c>
    </row>
    <row r="1357" spans="5:9" x14ac:dyDescent="0.25">
      <c r="E1357" s="196">
        <f t="shared" si="84"/>
        <v>5101.2000000000007</v>
      </c>
      <c r="G1357" s="156" t="str">
        <f t="shared" si="83"/>
        <v>Janeiro</v>
      </c>
      <c r="H1357" s="193" t="str">
        <f t="shared" si="86"/>
        <v>Despesas</v>
      </c>
      <c r="I1357" s="67">
        <f t="shared" ca="1" si="85"/>
        <v>0</v>
      </c>
    </row>
    <row r="1358" spans="5:9" x14ac:dyDescent="0.25">
      <c r="E1358" s="196">
        <f t="shared" si="84"/>
        <v>5101.2000000000007</v>
      </c>
      <c r="G1358" s="156" t="str">
        <f t="shared" ref="G1358:G1421" si="87">IF(ISNA(VLOOKUP(MONTH(A1358),$O$3:$P$14,2)),"",VLOOKUP(MONTH(A1358),$O$3:$P$14,2))</f>
        <v>Janeiro</v>
      </c>
      <c r="H1358" s="193" t="str">
        <f t="shared" si="86"/>
        <v>Despesas</v>
      </c>
      <c r="I1358" s="67">
        <f t="shared" ca="1" si="85"/>
        <v>0</v>
      </c>
    </row>
    <row r="1359" spans="5:9" x14ac:dyDescent="0.25">
      <c r="E1359" s="196">
        <f t="shared" ref="E1359:E1422" si="88">E1358+B1359</f>
        <v>5101.2000000000007</v>
      </c>
      <c r="G1359" s="156" t="str">
        <f t="shared" si="87"/>
        <v>Janeiro</v>
      </c>
      <c r="H1359" s="193" t="str">
        <f t="shared" si="86"/>
        <v>Despesas</v>
      </c>
      <c r="I1359" s="67">
        <f t="shared" ca="1" si="85"/>
        <v>0</v>
      </c>
    </row>
    <row r="1360" spans="5:9" x14ac:dyDescent="0.25">
      <c r="E1360" s="196">
        <f t="shared" si="88"/>
        <v>5101.2000000000007</v>
      </c>
      <c r="G1360" s="156" t="str">
        <f t="shared" si="87"/>
        <v>Janeiro</v>
      </c>
      <c r="H1360" s="193" t="str">
        <f t="shared" si="86"/>
        <v>Despesas</v>
      </c>
      <c r="I1360" s="67">
        <f t="shared" ca="1" si="85"/>
        <v>0</v>
      </c>
    </row>
    <row r="1361" spans="5:9" x14ac:dyDescent="0.25">
      <c r="E1361" s="196">
        <f t="shared" si="88"/>
        <v>5101.2000000000007</v>
      </c>
      <c r="G1361" s="156" t="str">
        <f t="shared" si="87"/>
        <v>Janeiro</v>
      </c>
      <c r="H1361" s="193" t="str">
        <f t="shared" si="86"/>
        <v>Despesas</v>
      </c>
      <c r="I1361" s="67">
        <f t="shared" ca="1" si="85"/>
        <v>0</v>
      </c>
    </row>
    <row r="1362" spans="5:9" x14ac:dyDescent="0.25">
      <c r="E1362" s="196">
        <f t="shared" si="88"/>
        <v>5101.2000000000007</v>
      </c>
      <c r="G1362" s="156" t="str">
        <f t="shared" si="87"/>
        <v>Janeiro</v>
      </c>
      <c r="H1362" s="193" t="str">
        <f t="shared" si="86"/>
        <v>Despesas</v>
      </c>
      <c r="I1362" s="67">
        <f t="shared" ca="1" si="85"/>
        <v>0</v>
      </c>
    </row>
    <row r="1363" spans="5:9" x14ac:dyDescent="0.25">
      <c r="E1363" s="196">
        <f t="shared" si="88"/>
        <v>5101.2000000000007</v>
      </c>
      <c r="G1363" s="156" t="str">
        <f t="shared" si="87"/>
        <v>Janeiro</v>
      </c>
      <c r="H1363" s="193" t="str">
        <f t="shared" si="86"/>
        <v>Despesas</v>
      </c>
      <c r="I1363" s="67">
        <f t="shared" ca="1" si="85"/>
        <v>0</v>
      </c>
    </row>
    <row r="1364" spans="5:9" x14ac:dyDescent="0.25">
      <c r="E1364" s="196">
        <f t="shared" si="88"/>
        <v>5101.2000000000007</v>
      </c>
      <c r="G1364" s="156" t="str">
        <f t="shared" si="87"/>
        <v>Janeiro</v>
      </c>
      <c r="H1364" s="193" t="str">
        <f t="shared" si="86"/>
        <v>Despesas</v>
      </c>
      <c r="I1364" s="67">
        <f t="shared" ca="1" si="85"/>
        <v>0</v>
      </c>
    </row>
    <row r="1365" spans="5:9" x14ac:dyDescent="0.25">
      <c r="E1365" s="196">
        <f t="shared" si="88"/>
        <v>5101.2000000000007</v>
      </c>
      <c r="G1365" s="156" t="str">
        <f t="shared" si="87"/>
        <v>Janeiro</v>
      </c>
      <c r="H1365" s="193" t="str">
        <f t="shared" si="86"/>
        <v>Despesas</v>
      </c>
      <c r="I1365" s="67">
        <f t="shared" ca="1" si="85"/>
        <v>0</v>
      </c>
    </row>
    <row r="1366" spans="5:9" x14ac:dyDescent="0.25">
      <c r="E1366" s="196">
        <f t="shared" si="88"/>
        <v>5101.2000000000007</v>
      </c>
      <c r="G1366" s="156" t="str">
        <f t="shared" si="87"/>
        <v>Janeiro</v>
      </c>
      <c r="H1366" s="193" t="str">
        <f t="shared" si="86"/>
        <v>Despesas</v>
      </c>
      <c r="I1366" s="67">
        <f t="shared" ref="I1366:I1429" ca="1" si="89">IF(A1366=TODAY(),IF(A1367=TODAY(),0,E1366),0)</f>
        <v>0</v>
      </c>
    </row>
    <row r="1367" spans="5:9" x14ac:dyDescent="0.25">
      <c r="E1367" s="196">
        <f t="shared" si="88"/>
        <v>5101.2000000000007</v>
      </c>
      <c r="G1367" s="156" t="str">
        <f t="shared" si="87"/>
        <v>Janeiro</v>
      </c>
      <c r="H1367" s="193" t="str">
        <f t="shared" si="86"/>
        <v>Despesas</v>
      </c>
      <c r="I1367" s="67">
        <f t="shared" ca="1" si="89"/>
        <v>0</v>
      </c>
    </row>
    <row r="1368" spans="5:9" x14ac:dyDescent="0.25">
      <c r="E1368" s="196">
        <f t="shared" si="88"/>
        <v>5101.2000000000007</v>
      </c>
      <c r="G1368" s="156" t="str">
        <f t="shared" si="87"/>
        <v>Janeiro</v>
      </c>
      <c r="H1368" s="193" t="str">
        <f t="shared" si="86"/>
        <v>Despesas</v>
      </c>
      <c r="I1368" s="67">
        <f t="shared" ca="1" si="89"/>
        <v>0</v>
      </c>
    </row>
    <row r="1369" spans="5:9" x14ac:dyDescent="0.25">
      <c r="E1369" s="196">
        <f t="shared" si="88"/>
        <v>5101.2000000000007</v>
      </c>
      <c r="G1369" s="156" t="str">
        <f t="shared" si="87"/>
        <v>Janeiro</v>
      </c>
      <c r="H1369" s="193" t="str">
        <f t="shared" si="86"/>
        <v>Despesas</v>
      </c>
      <c r="I1369" s="67">
        <f t="shared" ca="1" si="89"/>
        <v>0</v>
      </c>
    </row>
    <row r="1370" spans="5:9" x14ac:dyDescent="0.25">
      <c r="E1370" s="196">
        <f t="shared" si="88"/>
        <v>5101.2000000000007</v>
      </c>
      <c r="G1370" s="156" t="str">
        <f t="shared" si="87"/>
        <v>Janeiro</v>
      </c>
      <c r="H1370" s="193" t="str">
        <f t="shared" si="86"/>
        <v>Despesas</v>
      </c>
      <c r="I1370" s="67">
        <f t="shared" ca="1" si="89"/>
        <v>0</v>
      </c>
    </row>
    <row r="1371" spans="5:9" x14ac:dyDescent="0.25">
      <c r="E1371" s="196">
        <f t="shared" si="88"/>
        <v>5101.2000000000007</v>
      </c>
      <c r="G1371" s="156" t="str">
        <f t="shared" si="87"/>
        <v>Janeiro</v>
      </c>
      <c r="H1371" s="193" t="str">
        <f t="shared" si="86"/>
        <v>Despesas</v>
      </c>
      <c r="I1371" s="67">
        <f t="shared" ca="1" si="89"/>
        <v>0</v>
      </c>
    </row>
    <row r="1372" spans="5:9" x14ac:dyDescent="0.25">
      <c r="E1372" s="196">
        <f t="shared" si="88"/>
        <v>5101.2000000000007</v>
      </c>
      <c r="G1372" s="156" t="str">
        <f t="shared" si="87"/>
        <v>Janeiro</v>
      </c>
      <c r="H1372" s="193" t="str">
        <f t="shared" si="86"/>
        <v>Despesas</v>
      </c>
      <c r="I1372" s="67">
        <f t="shared" ca="1" si="89"/>
        <v>0</v>
      </c>
    </row>
    <row r="1373" spans="5:9" x14ac:dyDescent="0.25">
      <c r="E1373" s="196">
        <f t="shared" si="88"/>
        <v>5101.2000000000007</v>
      </c>
      <c r="G1373" s="156" t="str">
        <f t="shared" si="87"/>
        <v>Janeiro</v>
      </c>
      <c r="H1373" s="193" t="str">
        <f t="shared" si="86"/>
        <v>Despesas</v>
      </c>
      <c r="I1373" s="67">
        <f t="shared" ca="1" si="89"/>
        <v>0</v>
      </c>
    </row>
    <row r="1374" spans="5:9" x14ac:dyDescent="0.25">
      <c r="E1374" s="196">
        <f t="shared" si="88"/>
        <v>5101.2000000000007</v>
      </c>
      <c r="G1374" s="156" t="str">
        <f t="shared" si="87"/>
        <v>Janeiro</v>
      </c>
      <c r="H1374" s="193" t="str">
        <f t="shared" si="86"/>
        <v>Despesas</v>
      </c>
      <c r="I1374" s="67">
        <f t="shared" ca="1" si="89"/>
        <v>0</v>
      </c>
    </row>
    <row r="1375" spans="5:9" x14ac:dyDescent="0.25">
      <c r="E1375" s="196">
        <f t="shared" si="88"/>
        <v>5101.2000000000007</v>
      </c>
      <c r="G1375" s="156" t="str">
        <f t="shared" si="87"/>
        <v>Janeiro</v>
      </c>
      <c r="H1375" s="193" t="str">
        <f t="shared" si="86"/>
        <v>Despesas</v>
      </c>
      <c r="I1375" s="67">
        <f t="shared" ca="1" si="89"/>
        <v>0</v>
      </c>
    </row>
    <row r="1376" spans="5:9" x14ac:dyDescent="0.25">
      <c r="E1376" s="196">
        <f t="shared" si="88"/>
        <v>5101.2000000000007</v>
      </c>
      <c r="G1376" s="156" t="str">
        <f t="shared" si="87"/>
        <v>Janeiro</v>
      </c>
      <c r="H1376" s="193" t="str">
        <f t="shared" si="86"/>
        <v>Despesas</v>
      </c>
      <c r="I1376" s="67">
        <f t="shared" ca="1" si="89"/>
        <v>0</v>
      </c>
    </row>
    <row r="1377" spans="5:9" x14ac:dyDescent="0.25">
      <c r="E1377" s="196">
        <f t="shared" si="88"/>
        <v>5101.2000000000007</v>
      </c>
      <c r="G1377" s="156" t="str">
        <f t="shared" si="87"/>
        <v>Janeiro</v>
      </c>
      <c r="H1377" s="193" t="str">
        <f t="shared" si="86"/>
        <v>Despesas</v>
      </c>
      <c r="I1377" s="67">
        <f t="shared" ca="1" si="89"/>
        <v>0</v>
      </c>
    </row>
    <row r="1378" spans="5:9" x14ac:dyDescent="0.25">
      <c r="E1378" s="196">
        <f t="shared" si="88"/>
        <v>5101.2000000000007</v>
      </c>
      <c r="G1378" s="156" t="str">
        <f t="shared" si="87"/>
        <v>Janeiro</v>
      </c>
      <c r="H1378" s="193" t="str">
        <f t="shared" si="86"/>
        <v>Despesas</v>
      </c>
      <c r="I1378" s="67">
        <f t="shared" ca="1" si="89"/>
        <v>0</v>
      </c>
    </row>
    <row r="1379" spans="5:9" x14ac:dyDescent="0.25">
      <c r="E1379" s="196">
        <f t="shared" si="88"/>
        <v>5101.2000000000007</v>
      </c>
      <c r="G1379" s="156" t="str">
        <f t="shared" si="87"/>
        <v>Janeiro</v>
      </c>
      <c r="H1379" s="193" t="str">
        <f t="shared" si="86"/>
        <v>Despesas</v>
      </c>
      <c r="I1379" s="67">
        <f t="shared" ca="1" si="89"/>
        <v>0</v>
      </c>
    </row>
    <row r="1380" spans="5:9" x14ac:dyDescent="0.25">
      <c r="E1380" s="196">
        <f t="shared" si="88"/>
        <v>5101.2000000000007</v>
      </c>
      <c r="G1380" s="156" t="str">
        <f t="shared" si="87"/>
        <v>Janeiro</v>
      </c>
      <c r="H1380" s="193" t="str">
        <f t="shared" si="86"/>
        <v>Despesas</v>
      </c>
      <c r="I1380" s="67">
        <f t="shared" ca="1" si="89"/>
        <v>0</v>
      </c>
    </row>
    <row r="1381" spans="5:9" x14ac:dyDescent="0.25">
      <c r="E1381" s="196">
        <f t="shared" si="88"/>
        <v>5101.2000000000007</v>
      </c>
      <c r="G1381" s="156" t="str">
        <f t="shared" si="87"/>
        <v>Janeiro</v>
      </c>
      <c r="H1381" s="193" t="str">
        <f t="shared" si="86"/>
        <v>Despesas</v>
      </c>
      <c r="I1381" s="67">
        <f t="shared" ca="1" si="89"/>
        <v>0</v>
      </c>
    </row>
    <row r="1382" spans="5:9" x14ac:dyDescent="0.25">
      <c r="E1382" s="196">
        <f t="shared" si="88"/>
        <v>5101.2000000000007</v>
      </c>
      <c r="G1382" s="156" t="str">
        <f t="shared" si="87"/>
        <v>Janeiro</v>
      </c>
      <c r="H1382" s="193" t="str">
        <f t="shared" si="86"/>
        <v>Despesas</v>
      </c>
      <c r="I1382" s="67">
        <f t="shared" ca="1" si="89"/>
        <v>0</v>
      </c>
    </row>
    <row r="1383" spans="5:9" x14ac:dyDescent="0.25">
      <c r="E1383" s="196">
        <f t="shared" si="88"/>
        <v>5101.2000000000007</v>
      </c>
      <c r="G1383" s="156" t="str">
        <f t="shared" si="87"/>
        <v>Janeiro</v>
      </c>
      <c r="H1383" s="193" t="str">
        <f t="shared" si="86"/>
        <v>Despesas</v>
      </c>
      <c r="I1383" s="67">
        <f t="shared" ca="1" si="89"/>
        <v>0</v>
      </c>
    </row>
    <row r="1384" spans="5:9" x14ac:dyDescent="0.25">
      <c r="E1384" s="196">
        <f t="shared" si="88"/>
        <v>5101.2000000000007</v>
      </c>
      <c r="G1384" s="156" t="str">
        <f t="shared" si="87"/>
        <v>Janeiro</v>
      </c>
      <c r="H1384" s="193" t="str">
        <f t="shared" si="86"/>
        <v>Despesas</v>
      </c>
      <c r="I1384" s="67">
        <f t="shared" ca="1" si="89"/>
        <v>0</v>
      </c>
    </row>
    <row r="1385" spans="5:9" x14ac:dyDescent="0.25">
      <c r="E1385" s="196">
        <f t="shared" si="88"/>
        <v>5101.2000000000007</v>
      </c>
      <c r="G1385" s="156" t="str">
        <f t="shared" si="87"/>
        <v>Janeiro</v>
      </c>
      <c r="H1385" s="193" t="str">
        <f t="shared" si="86"/>
        <v>Despesas</v>
      </c>
      <c r="I1385" s="67">
        <f t="shared" ca="1" si="89"/>
        <v>0</v>
      </c>
    </row>
    <row r="1386" spans="5:9" x14ac:dyDescent="0.25">
      <c r="E1386" s="196">
        <f t="shared" si="88"/>
        <v>5101.2000000000007</v>
      </c>
      <c r="G1386" s="156" t="str">
        <f t="shared" si="87"/>
        <v>Janeiro</v>
      </c>
      <c r="H1386" s="193" t="str">
        <f t="shared" si="86"/>
        <v>Despesas</v>
      </c>
      <c r="I1386" s="67">
        <f t="shared" ca="1" si="89"/>
        <v>0</v>
      </c>
    </row>
    <row r="1387" spans="5:9" x14ac:dyDescent="0.25">
      <c r="E1387" s="196">
        <f t="shared" si="88"/>
        <v>5101.2000000000007</v>
      </c>
      <c r="G1387" s="156" t="str">
        <f t="shared" si="87"/>
        <v>Janeiro</v>
      </c>
      <c r="H1387" s="193" t="str">
        <f t="shared" si="86"/>
        <v>Despesas</v>
      </c>
      <c r="I1387" s="67">
        <f t="shared" ca="1" si="89"/>
        <v>0</v>
      </c>
    </row>
    <row r="1388" spans="5:9" x14ac:dyDescent="0.25">
      <c r="E1388" s="196">
        <f t="shared" si="88"/>
        <v>5101.2000000000007</v>
      </c>
      <c r="G1388" s="156" t="str">
        <f t="shared" si="87"/>
        <v>Janeiro</v>
      </c>
      <c r="H1388" s="193" t="str">
        <f t="shared" si="86"/>
        <v>Despesas</v>
      </c>
      <c r="I1388" s="67">
        <f t="shared" ca="1" si="89"/>
        <v>0</v>
      </c>
    </row>
    <row r="1389" spans="5:9" x14ac:dyDescent="0.25">
      <c r="E1389" s="196">
        <f t="shared" si="88"/>
        <v>5101.2000000000007</v>
      </c>
      <c r="G1389" s="156" t="str">
        <f t="shared" si="87"/>
        <v>Janeiro</v>
      </c>
      <c r="H1389" s="193" t="str">
        <f t="shared" si="86"/>
        <v>Despesas</v>
      </c>
      <c r="I1389" s="67">
        <f t="shared" ca="1" si="89"/>
        <v>0</v>
      </c>
    </row>
    <row r="1390" spans="5:9" x14ac:dyDescent="0.25">
      <c r="E1390" s="196">
        <f t="shared" si="88"/>
        <v>5101.2000000000007</v>
      </c>
      <c r="G1390" s="156" t="str">
        <f t="shared" si="87"/>
        <v>Janeiro</v>
      </c>
      <c r="H1390" s="193" t="str">
        <f t="shared" si="86"/>
        <v>Despesas</v>
      </c>
      <c r="I1390" s="67">
        <f t="shared" ca="1" si="89"/>
        <v>0</v>
      </c>
    </row>
    <row r="1391" spans="5:9" x14ac:dyDescent="0.25">
      <c r="E1391" s="196">
        <f t="shared" si="88"/>
        <v>5101.2000000000007</v>
      </c>
      <c r="G1391" s="156" t="str">
        <f t="shared" si="87"/>
        <v>Janeiro</v>
      </c>
      <c r="H1391" s="193" t="str">
        <f t="shared" si="86"/>
        <v>Despesas</v>
      </c>
      <c r="I1391" s="67">
        <f t="shared" ca="1" si="89"/>
        <v>0</v>
      </c>
    </row>
    <row r="1392" spans="5:9" x14ac:dyDescent="0.25">
      <c r="E1392" s="196">
        <f t="shared" si="88"/>
        <v>5101.2000000000007</v>
      </c>
      <c r="G1392" s="156" t="str">
        <f t="shared" si="87"/>
        <v>Janeiro</v>
      </c>
      <c r="H1392" s="193" t="str">
        <f t="shared" si="86"/>
        <v>Despesas</v>
      </c>
      <c r="I1392" s="67">
        <f t="shared" ca="1" si="89"/>
        <v>0</v>
      </c>
    </row>
    <row r="1393" spans="5:9" x14ac:dyDescent="0.25">
      <c r="E1393" s="196">
        <f t="shared" si="88"/>
        <v>5101.2000000000007</v>
      </c>
      <c r="G1393" s="156" t="str">
        <f t="shared" si="87"/>
        <v>Janeiro</v>
      </c>
      <c r="H1393" s="193" t="str">
        <f t="shared" si="86"/>
        <v>Despesas</v>
      </c>
      <c r="I1393" s="67">
        <f t="shared" ca="1" si="89"/>
        <v>0</v>
      </c>
    </row>
    <row r="1394" spans="5:9" x14ac:dyDescent="0.25">
      <c r="E1394" s="196">
        <f t="shared" si="88"/>
        <v>5101.2000000000007</v>
      </c>
      <c r="G1394" s="156" t="str">
        <f t="shared" si="87"/>
        <v>Janeiro</v>
      </c>
      <c r="H1394" s="193" t="str">
        <f t="shared" si="86"/>
        <v>Despesas</v>
      </c>
      <c r="I1394" s="67">
        <f t="shared" ca="1" si="89"/>
        <v>0</v>
      </c>
    </row>
    <row r="1395" spans="5:9" x14ac:dyDescent="0.25">
      <c r="E1395" s="196">
        <f t="shared" si="88"/>
        <v>5101.2000000000007</v>
      </c>
      <c r="G1395" s="156" t="str">
        <f t="shared" si="87"/>
        <v>Janeiro</v>
      </c>
      <c r="H1395" s="193" t="str">
        <f t="shared" si="86"/>
        <v>Despesas</v>
      </c>
      <c r="I1395" s="67">
        <f t="shared" ca="1" si="89"/>
        <v>0</v>
      </c>
    </row>
    <row r="1396" spans="5:9" x14ac:dyDescent="0.25">
      <c r="E1396" s="196">
        <f t="shared" si="88"/>
        <v>5101.2000000000007</v>
      </c>
      <c r="G1396" s="156" t="str">
        <f t="shared" si="87"/>
        <v>Janeiro</v>
      </c>
      <c r="H1396" s="193" t="str">
        <f t="shared" si="86"/>
        <v>Despesas</v>
      </c>
      <c r="I1396" s="67">
        <f t="shared" ca="1" si="89"/>
        <v>0</v>
      </c>
    </row>
    <row r="1397" spans="5:9" x14ac:dyDescent="0.25">
      <c r="E1397" s="196">
        <f t="shared" si="88"/>
        <v>5101.2000000000007</v>
      </c>
      <c r="G1397" s="156" t="str">
        <f t="shared" si="87"/>
        <v>Janeiro</v>
      </c>
      <c r="H1397" s="193" t="str">
        <f t="shared" si="86"/>
        <v>Despesas</v>
      </c>
      <c r="I1397" s="67">
        <f t="shared" ca="1" si="89"/>
        <v>0</v>
      </c>
    </row>
    <row r="1398" spans="5:9" x14ac:dyDescent="0.25">
      <c r="E1398" s="196">
        <f t="shared" si="88"/>
        <v>5101.2000000000007</v>
      </c>
      <c r="G1398" s="156" t="str">
        <f t="shared" si="87"/>
        <v>Janeiro</v>
      </c>
      <c r="H1398" s="193" t="str">
        <f t="shared" si="86"/>
        <v>Despesas</v>
      </c>
      <c r="I1398" s="67">
        <f t="shared" ca="1" si="89"/>
        <v>0</v>
      </c>
    </row>
    <row r="1399" spans="5:9" x14ac:dyDescent="0.25">
      <c r="E1399" s="196">
        <f t="shared" si="88"/>
        <v>5101.2000000000007</v>
      </c>
      <c r="G1399" s="156" t="str">
        <f t="shared" si="87"/>
        <v>Janeiro</v>
      </c>
      <c r="H1399" s="193" t="str">
        <f t="shared" si="86"/>
        <v>Despesas</v>
      </c>
      <c r="I1399" s="67">
        <f t="shared" ca="1" si="89"/>
        <v>0</v>
      </c>
    </row>
    <row r="1400" spans="5:9" x14ac:dyDescent="0.25">
      <c r="E1400" s="196">
        <f t="shared" si="88"/>
        <v>5101.2000000000007</v>
      </c>
      <c r="G1400" s="156" t="str">
        <f t="shared" si="87"/>
        <v>Janeiro</v>
      </c>
      <c r="H1400" s="193" t="str">
        <f t="shared" si="86"/>
        <v>Despesas</v>
      </c>
      <c r="I1400" s="67">
        <f t="shared" ca="1" si="89"/>
        <v>0</v>
      </c>
    </row>
    <row r="1401" spans="5:9" x14ac:dyDescent="0.25">
      <c r="E1401" s="196">
        <f t="shared" si="88"/>
        <v>5101.2000000000007</v>
      </c>
      <c r="G1401" s="156" t="str">
        <f t="shared" si="87"/>
        <v>Janeiro</v>
      </c>
      <c r="H1401" s="193" t="str">
        <f t="shared" si="86"/>
        <v>Despesas</v>
      </c>
      <c r="I1401" s="67">
        <f t="shared" ca="1" si="89"/>
        <v>0</v>
      </c>
    </row>
    <row r="1402" spans="5:9" x14ac:dyDescent="0.25">
      <c r="E1402" s="196">
        <f t="shared" si="88"/>
        <v>5101.2000000000007</v>
      </c>
      <c r="G1402" s="156" t="str">
        <f t="shared" si="87"/>
        <v>Janeiro</v>
      </c>
      <c r="H1402" s="193" t="str">
        <f t="shared" si="86"/>
        <v>Despesas</v>
      </c>
      <c r="I1402" s="67">
        <f t="shared" ca="1" si="89"/>
        <v>0</v>
      </c>
    </row>
    <row r="1403" spans="5:9" x14ac:dyDescent="0.25">
      <c r="E1403" s="196">
        <f t="shared" si="88"/>
        <v>5101.2000000000007</v>
      </c>
      <c r="G1403" s="156" t="str">
        <f t="shared" si="87"/>
        <v>Janeiro</v>
      </c>
      <c r="H1403" s="193" t="str">
        <f t="shared" si="86"/>
        <v>Despesas</v>
      </c>
      <c r="I1403" s="67">
        <f t="shared" ca="1" si="89"/>
        <v>0</v>
      </c>
    </row>
    <row r="1404" spans="5:9" x14ac:dyDescent="0.25">
      <c r="E1404" s="196">
        <f t="shared" si="88"/>
        <v>5101.2000000000007</v>
      </c>
      <c r="G1404" s="156" t="str">
        <f t="shared" si="87"/>
        <v>Janeiro</v>
      </c>
      <c r="H1404" s="193" t="str">
        <f t="shared" si="86"/>
        <v>Despesas</v>
      </c>
      <c r="I1404" s="67">
        <f t="shared" ca="1" si="89"/>
        <v>0</v>
      </c>
    </row>
    <row r="1405" spans="5:9" x14ac:dyDescent="0.25">
      <c r="E1405" s="196">
        <f t="shared" si="88"/>
        <v>5101.2000000000007</v>
      </c>
      <c r="G1405" s="156" t="str">
        <f t="shared" si="87"/>
        <v>Janeiro</v>
      </c>
      <c r="H1405" s="193" t="str">
        <f t="shared" si="86"/>
        <v>Despesas</v>
      </c>
      <c r="I1405" s="67">
        <f t="shared" ca="1" si="89"/>
        <v>0</v>
      </c>
    </row>
    <row r="1406" spans="5:9" x14ac:dyDescent="0.25">
      <c r="E1406" s="196">
        <f t="shared" si="88"/>
        <v>5101.2000000000007</v>
      </c>
      <c r="G1406" s="156" t="str">
        <f t="shared" si="87"/>
        <v>Janeiro</v>
      </c>
      <c r="H1406" s="193" t="str">
        <f t="shared" si="86"/>
        <v>Despesas</v>
      </c>
      <c r="I1406" s="67">
        <f t="shared" ca="1" si="89"/>
        <v>0</v>
      </c>
    </row>
    <row r="1407" spans="5:9" x14ac:dyDescent="0.25">
      <c r="E1407" s="196">
        <f t="shared" si="88"/>
        <v>5101.2000000000007</v>
      </c>
      <c r="G1407" s="156" t="str">
        <f t="shared" si="87"/>
        <v>Janeiro</v>
      </c>
      <c r="H1407" s="193" t="str">
        <f t="shared" si="86"/>
        <v>Despesas</v>
      </c>
      <c r="I1407" s="67">
        <f t="shared" ca="1" si="89"/>
        <v>0</v>
      </c>
    </row>
    <row r="1408" spans="5:9" x14ac:dyDescent="0.25">
      <c r="E1408" s="196">
        <f t="shared" si="88"/>
        <v>5101.2000000000007</v>
      </c>
      <c r="G1408" s="156" t="str">
        <f t="shared" si="87"/>
        <v>Janeiro</v>
      </c>
      <c r="H1408" s="193" t="str">
        <f t="shared" si="86"/>
        <v>Despesas</v>
      </c>
      <c r="I1408" s="67">
        <f t="shared" ca="1" si="89"/>
        <v>0</v>
      </c>
    </row>
    <row r="1409" spans="5:9" x14ac:dyDescent="0.25">
      <c r="E1409" s="196">
        <f t="shared" si="88"/>
        <v>5101.2000000000007</v>
      </c>
      <c r="G1409" s="156" t="str">
        <f t="shared" si="87"/>
        <v>Janeiro</v>
      </c>
      <c r="H1409" s="193" t="str">
        <f t="shared" si="86"/>
        <v>Despesas</v>
      </c>
      <c r="I1409" s="67">
        <f t="shared" ca="1" si="89"/>
        <v>0</v>
      </c>
    </row>
    <row r="1410" spans="5:9" x14ac:dyDescent="0.25">
      <c r="E1410" s="196">
        <f t="shared" si="88"/>
        <v>5101.2000000000007</v>
      </c>
      <c r="G1410" s="156" t="str">
        <f t="shared" si="87"/>
        <v>Janeiro</v>
      </c>
      <c r="H1410" s="193" t="str">
        <f t="shared" si="86"/>
        <v>Despesas</v>
      </c>
      <c r="I1410" s="67">
        <f t="shared" ca="1" si="89"/>
        <v>0</v>
      </c>
    </row>
    <row r="1411" spans="5:9" x14ac:dyDescent="0.25">
      <c r="E1411" s="196">
        <f t="shared" si="88"/>
        <v>5101.2000000000007</v>
      </c>
      <c r="G1411" s="156" t="str">
        <f t="shared" si="87"/>
        <v>Janeiro</v>
      </c>
      <c r="H1411" s="193" t="str">
        <f t="shared" ref="H1411:H1474" si="90">IF(B1411&gt;0,"Receitas","Despesas")</f>
        <v>Despesas</v>
      </c>
      <c r="I1411" s="67">
        <f t="shared" ca="1" si="89"/>
        <v>0</v>
      </c>
    </row>
    <row r="1412" spans="5:9" x14ac:dyDescent="0.25">
      <c r="E1412" s="196">
        <f t="shared" si="88"/>
        <v>5101.2000000000007</v>
      </c>
      <c r="G1412" s="156" t="str">
        <f t="shared" si="87"/>
        <v>Janeiro</v>
      </c>
      <c r="H1412" s="193" t="str">
        <f t="shared" si="90"/>
        <v>Despesas</v>
      </c>
      <c r="I1412" s="67">
        <f t="shared" ca="1" si="89"/>
        <v>0</v>
      </c>
    </row>
    <row r="1413" spans="5:9" x14ac:dyDescent="0.25">
      <c r="E1413" s="196">
        <f t="shared" si="88"/>
        <v>5101.2000000000007</v>
      </c>
      <c r="G1413" s="156" t="str">
        <f t="shared" si="87"/>
        <v>Janeiro</v>
      </c>
      <c r="H1413" s="193" t="str">
        <f t="shared" si="90"/>
        <v>Despesas</v>
      </c>
      <c r="I1413" s="67">
        <f t="shared" ca="1" si="89"/>
        <v>0</v>
      </c>
    </row>
    <row r="1414" spans="5:9" x14ac:dyDescent="0.25">
      <c r="E1414" s="196">
        <f t="shared" si="88"/>
        <v>5101.2000000000007</v>
      </c>
      <c r="G1414" s="156" t="str">
        <f t="shared" si="87"/>
        <v>Janeiro</v>
      </c>
      <c r="H1414" s="193" t="str">
        <f t="shared" si="90"/>
        <v>Despesas</v>
      </c>
      <c r="I1414" s="67">
        <f t="shared" ca="1" si="89"/>
        <v>0</v>
      </c>
    </row>
    <row r="1415" spans="5:9" x14ac:dyDescent="0.25">
      <c r="E1415" s="196">
        <f t="shared" si="88"/>
        <v>5101.2000000000007</v>
      </c>
      <c r="G1415" s="156" t="str">
        <f t="shared" si="87"/>
        <v>Janeiro</v>
      </c>
      <c r="H1415" s="193" t="str">
        <f t="shared" si="90"/>
        <v>Despesas</v>
      </c>
      <c r="I1415" s="67">
        <f t="shared" ca="1" si="89"/>
        <v>0</v>
      </c>
    </row>
    <row r="1416" spans="5:9" x14ac:dyDescent="0.25">
      <c r="E1416" s="196">
        <f t="shared" si="88"/>
        <v>5101.2000000000007</v>
      </c>
      <c r="G1416" s="156" t="str">
        <f t="shared" si="87"/>
        <v>Janeiro</v>
      </c>
      <c r="H1416" s="193" t="str">
        <f t="shared" si="90"/>
        <v>Despesas</v>
      </c>
      <c r="I1416" s="67">
        <f t="shared" ca="1" si="89"/>
        <v>0</v>
      </c>
    </row>
    <row r="1417" spans="5:9" x14ac:dyDescent="0.25">
      <c r="E1417" s="196">
        <f t="shared" si="88"/>
        <v>5101.2000000000007</v>
      </c>
      <c r="G1417" s="156" t="str">
        <f t="shared" si="87"/>
        <v>Janeiro</v>
      </c>
      <c r="H1417" s="193" t="str">
        <f t="shared" si="90"/>
        <v>Despesas</v>
      </c>
      <c r="I1417" s="67">
        <f t="shared" ca="1" si="89"/>
        <v>0</v>
      </c>
    </row>
    <row r="1418" spans="5:9" x14ac:dyDescent="0.25">
      <c r="E1418" s="196">
        <f t="shared" si="88"/>
        <v>5101.2000000000007</v>
      </c>
      <c r="G1418" s="156" t="str">
        <f t="shared" si="87"/>
        <v>Janeiro</v>
      </c>
      <c r="H1418" s="193" t="str">
        <f t="shared" si="90"/>
        <v>Despesas</v>
      </c>
      <c r="I1418" s="67">
        <f t="shared" ca="1" si="89"/>
        <v>0</v>
      </c>
    </row>
    <row r="1419" spans="5:9" x14ac:dyDescent="0.25">
      <c r="E1419" s="196">
        <f t="shared" si="88"/>
        <v>5101.2000000000007</v>
      </c>
      <c r="G1419" s="156" t="str">
        <f t="shared" si="87"/>
        <v>Janeiro</v>
      </c>
      <c r="H1419" s="193" t="str">
        <f t="shared" si="90"/>
        <v>Despesas</v>
      </c>
      <c r="I1419" s="67">
        <f t="shared" ca="1" si="89"/>
        <v>0</v>
      </c>
    </row>
    <row r="1420" spans="5:9" x14ac:dyDescent="0.25">
      <c r="E1420" s="196">
        <f t="shared" si="88"/>
        <v>5101.2000000000007</v>
      </c>
      <c r="G1420" s="156" t="str">
        <f t="shared" si="87"/>
        <v>Janeiro</v>
      </c>
      <c r="H1420" s="193" t="str">
        <f t="shared" si="90"/>
        <v>Despesas</v>
      </c>
      <c r="I1420" s="67">
        <f t="shared" ca="1" si="89"/>
        <v>0</v>
      </c>
    </row>
    <row r="1421" spans="5:9" x14ac:dyDescent="0.25">
      <c r="E1421" s="196">
        <f t="shared" si="88"/>
        <v>5101.2000000000007</v>
      </c>
      <c r="G1421" s="156" t="str">
        <f t="shared" si="87"/>
        <v>Janeiro</v>
      </c>
      <c r="H1421" s="193" t="str">
        <f t="shared" si="90"/>
        <v>Despesas</v>
      </c>
      <c r="I1421" s="67">
        <f t="shared" ca="1" si="89"/>
        <v>0</v>
      </c>
    </row>
    <row r="1422" spans="5:9" x14ac:dyDescent="0.25">
      <c r="E1422" s="196">
        <f t="shared" si="88"/>
        <v>5101.2000000000007</v>
      </c>
      <c r="G1422" s="156" t="str">
        <f t="shared" ref="G1422:G1485" si="91">IF(ISNA(VLOOKUP(MONTH(A1422),$O$3:$P$14,2)),"",VLOOKUP(MONTH(A1422),$O$3:$P$14,2))</f>
        <v>Janeiro</v>
      </c>
      <c r="H1422" s="193" t="str">
        <f t="shared" si="90"/>
        <v>Despesas</v>
      </c>
      <c r="I1422" s="67">
        <f t="shared" ca="1" si="89"/>
        <v>0</v>
      </c>
    </row>
    <row r="1423" spans="5:9" x14ac:dyDescent="0.25">
      <c r="E1423" s="196">
        <f t="shared" ref="E1423:E1486" si="92">E1422+B1423</f>
        <v>5101.2000000000007</v>
      </c>
      <c r="G1423" s="156" t="str">
        <f t="shared" si="91"/>
        <v>Janeiro</v>
      </c>
      <c r="H1423" s="193" t="str">
        <f t="shared" si="90"/>
        <v>Despesas</v>
      </c>
      <c r="I1423" s="67">
        <f t="shared" ca="1" si="89"/>
        <v>0</v>
      </c>
    </row>
    <row r="1424" spans="5:9" x14ac:dyDescent="0.25">
      <c r="E1424" s="196">
        <f t="shared" si="92"/>
        <v>5101.2000000000007</v>
      </c>
      <c r="G1424" s="156" t="str">
        <f t="shared" si="91"/>
        <v>Janeiro</v>
      </c>
      <c r="H1424" s="193" t="str">
        <f t="shared" si="90"/>
        <v>Despesas</v>
      </c>
      <c r="I1424" s="67">
        <f t="shared" ca="1" si="89"/>
        <v>0</v>
      </c>
    </row>
    <row r="1425" spans="5:9" x14ac:dyDescent="0.25">
      <c r="E1425" s="196">
        <f t="shared" si="92"/>
        <v>5101.2000000000007</v>
      </c>
      <c r="G1425" s="156" t="str">
        <f t="shared" si="91"/>
        <v>Janeiro</v>
      </c>
      <c r="H1425" s="193" t="str">
        <f t="shared" si="90"/>
        <v>Despesas</v>
      </c>
      <c r="I1425" s="67">
        <f t="shared" ca="1" si="89"/>
        <v>0</v>
      </c>
    </row>
    <row r="1426" spans="5:9" x14ac:dyDescent="0.25">
      <c r="E1426" s="196">
        <f t="shared" si="92"/>
        <v>5101.2000000000007</v>
      </c>
      <c r="G1426" s="156" t="str">
        <f t="shared" si="91"/>
        <v>Janeiro</v>
      </c>
      <c r="H1426" s="193" t="str">
        <f t="shared" si="90"/>
        <v>Despesas</v>
      </c>
      <c r="I1426" s="67">
        <f t="shared" ca="1" si="89"/>
        <v>0</v>
      </c>
    </row>
    <row r="1427" spans="5:9" x14ac:dyDescent="0.25">
      <c r="E1427" s="196">
        <f t="shared" si="92"/>
        <v>5101.2000000000007</v>
      </c>
      <c r="G1427" s="156" t="str">
        <f t="shared" si="91"/>
        <v>Janeiro</v>
      </c>
      <c r="H1427" s="193" t="str">
        <f t="shared" si="90"/>
        <v>Despesas</v>
      </c>
      <c r="I1427" s="67">
        <f t="shared" ca="1" si="89"/>
        <v>0</v>
      </c>
    </row>
    <row r="1428" spans="5:9" x14ac:dyDescent="0.25">
      <c r="E1428" s="196">
        <f t="shared" si="92"/>
        <v>5101.2000000000007</v>
      </c>
      <c r="G1428" s="156" t="str">
        <f t="shared" si="91"/>
        <v>Janeiro</v>
      </c>
      <c r="H1428" s="193" t="str">
        <f t="shared" si="90"/>
        <v>Despesas</v>
      </c>
      <c r="I1428" s="67">
        <f t="shared" ca="1" si="89"/>
        <v>0</v>
      </c>
    </row>
    <row r="1429" spans="5:9" x14ac:dyDescent="0.25">
      <c r="E1429" s="196">
        <f t="shared" si="92"/>
        <v>5101.2000000000007</v>
      </c>
      <c r="G1429" s="156" t="str">
        <f t="shared" si="91"/>
        <v>Janeiro</v>
      </c>
      <c r="H1429" s="193" t="str">
        <f t="shared" si="90"/>
        <v>Despesas</v>
      </c>
      <c r="I1429" s="67">
        <f t="shared" ca="1" si="89"/>
        <v>0</v>
      </c>
    </row>
    <row r="1430" spans="5:9" x14ac:dyDescent="0.25">
      <c r="E1430" s="196">
        <f t="shared" si="92"/>
        <v>5101.2000000000007</v>
      </c>
      <c r="G1430" s="156" t="str">
        <f t="shared" si="91"/>
        <v>Janeiro</v>
      </c>
      <c r="H1430" s="193" t="str">
        <f t="shared" si="90"/>
        <v>Despesas</v>
      </c>
      <c r="I1430" s="67">
        <f t="shared" ref="I1430:I1493" ca="1" si="93">IF(A1430=TODAY(),IF(A1431=TODAY(),0,E1430),0)</f>
        <v>0</v>
      </c>
    </row>
    <row r="1431" spans="5:9" x14ac:dyDescent="0.25">
      <c r="E1431" s="196">
        <f t="shared" si="92"/>
        <v>5101.2000000000007</v>
      </c>
      <c r="G1431" s="156" t="str">
        <f t="shared" si="91"/>
        <v>Janeiro</v>
      </c>
      <c r="H1431" s="193" t="str">
        <f t="shared" si="90"/>
        <v>Despesas</v>
      </c>
      <c r="I1431" s="67">
        <f t="shared" ca="1" si="93"/>
        <v>0</v>
      </c>
    </row>
    <row r="1432" spans="5:9" x14ac:dyDescent="0.25">
      <c r="E1432" s="196">
        <f t="shared" si="92"/>
        <v>5101.2000000000007</v>
      </c>
      <c r="G1432" s="156" t="str">
        <f t="shared" si="91"/>
        <v>Janeiro</v>
      </c>
      <c r="H1432" s="193" t="str">
        <f t="shared" si="90"/>
        <v>Despesas</v>
      </c>
      <c r="I1432" s="67">
        <f t="shared" ca="1" si="93"/>
        <v>0</v>
      </c>
    </row>
    <row r="1433" spans="5:9" x14ac:dyDescent="0.25">
      <c r="E1433" s="196">
        <f t="shared" si="92"/>
        <v>5101.2000000000007</v>
      </c>
      <c r="G1433" s="156" t="str">
        <f t="shared" si="91"/>
        <v>Janeiro</v>
      </c>
      <c r="H1433" s="193" t="str">
        <f t="shared" si="90"/>
        <v>Despesas</v>
      </c>
      <c r="I1433" s="67">
        <f t="shared" ca="1" si="93"/>
        <v>0</v>
      </c>
    </row>
    <row r="1434" spans="5:9" x14ac:dyDescent="0.25">
      <c r="E1434" s="196">
        <f t="shared" si="92"/>
        <v>5101.2000000000007</v>
      </c>
      <c r="G1434" s="156" t="str">
        <f t="shared" si="91"/>
        <v>Janeiro</v>
      </c>
      <c r="H1434" s="193" t="str">
        <f t="shared" si="90"/>
        <v>Despesas</v>
      </c>
      <c r="I1434" s="67">
        <f t="shared" ca="1" si="93"/>
        <v>0</v>
      </c>
    </row>
    <row r="1435" spans="5:9" x14ac:dyDescent="0.25">
      <c r="E1435" s="196">
        <f t="shared" si="92"/>
        <v>5101.2000000000007</v>
      </c>
      <c r="G1435" s="156" t="str">
        <f t="shared" si="91"/>
        <v>Janeiro</v>
      </c>
      <c r="H1435" s="193" t="str">
        <f t="shared" si="90"/>
        <v>Despesas</v>
      </c>
      <c r="I1435" s="67">
        <f t="shared" ca="1" si="93"/>
        <v>0</v>
      </c>
    </row>
    <row r="1436" spans="5:9" x14ac:dyDescent="0.25">
      <c r="E1436" s="196">
        <f t="shared" si="92"/>
        <v>5101.2000000000007</v>
      </c>
      <c r="G1436" s="156" t="str">
        <f t="shared" si="91"/>
        <v>Janeiro</v>
      </c>
      <c r="H1436" s="193" t="str">
        <f t="shared" si="90"/>
        <v>Despesas</v>
      </c>
      <c r="I1436" s="67">
        <f t="shared" ca="1" si="93"/>
        <v>0</v>
      </c>
    </row>
    <row r="1437" spans="5:9" x14ac:dyDescent="0.25">
      <c r="E1437" s="196">
        <f t="shared" si="92"/>
        <v>5101.2000000000007</v>
      </c>
      <c r="G1437" s="156" t="str">
        <f t="shared" si="91"/>
        <v>Janeiro</v>
      </c>
      <c r="H1437" s="193" t="str">
        <f t="shared" si="90"/>
        <v>Despesas</v>
      </c>
      <c r="I1437" s="67">
        <f t="shared" ca="1" si="93"/>
        <v>0</v>
      </c>
    </row>
    <row r="1438" spans="5:9" x14ac:dyDescent="0.25">
      <c r="E1438" s="196">
        <f t="shared" si="92"/>
        <v>5101.2000000000007</v>
      </c>
      <c r="G1438" s="156" t="str">
        <f t="shared" si="91"/>
        <v>Janeiro</v>
      </c>
      <c r="H1438" s="193" t="str">
        <f t="shared" si="90"/>
        <v>Despesas</v>
      </c>
      <c r="I1438" s="67">
        <f t="shared" ca="1" si="93"/>
        <v>0</v>
      </c>
    </row>
    <row r="1439" spans="5:9" x14ac:dyDescent="0.25">
      <c r="E1439" s="196">
        <f t="shared" si="92"/>
        <v>5101.2000000000007</v>
      </c>
      <c r="G1439" s="156" t="str">
        <f t="shared" si="91"/>
        <v>Janeiro</v>
      </c>
      <c r="H1439" s="193" t="str">
        <f t="shared" si="90"/>
        <v>Despesas</v>
      </c>
      <c r="I1439" s="67">
        <f t="shared" ca="1" si="93"/>
        <v>0</v>
      </c>
    </row>
    <row r="1440" spans="5:9" x14ac:dyDescent="0.25">
      <c r="E1440" s="196">
        <f t="shared" si="92"/>
        <v>5101.2000000000007</v>
      </c>
      <c r="G1440" s="156" t="str">
        <f t="shared" si="91"/>
        <v>Janeiro</v>
      </c>
      <c r="H1440" s="193" t="str">
        <f t="shared" si="90"/>
        <v>Despesas</v>
      </c>
      <c r="I1440" s="67">
        <f t="shared" ca="1" si="93"/>
        <v>0</v>
      </c>
    </row>
    <row r="1441" spans="5:9" x14ac:dyDescent="0.25">
      <c r="E1441" s="196">
        <f t="shared" si="92"/>
        <v>5101.2000000000007</v>
      </c>
      <c r="G1441" s="156" t="str">
        <f t="shared" si="91"/>
        <v>Janeiro</v>
      </c>
      <c r="H1441" s="193" t="str">
        <f t="shared" si="90"/>
        <v>Despesas</v>
      </c>
      <c r="I1441" s="67">
        <f t="shared" ca="1" si="93"/>
        <v>0</v>
      </c>
    </row>
    <row r="1442" spans="5:9" x14ac:dyDescent="0.25">
      <c r="E1442" s="196">
        <f t="shared" si="92"/>
        <v>5101.2000000000007</v>
      </c>
      <c r="G1442" s="156" t="str">
        <f t="shared" si="91"/>
        <v>Janeiro</v>
      </c>
      <c r="H1442" s="193" t="str">
        <f t="shared" si="90"/>
        <v>Despesas</v>
      </c>
      <c r="I1442" s="67">
        <f t="shared" ca="1" si="93"/>
        <v>0</v>
      </c>
    </row>
    <row r="1443" spans="5:9" x14ac:dyDescent="0.25">
      <c r="E1443" s="196">
        <f t="shared" si="92"/>
        <v>5101.2000000000007</v>
      </c>
      <c r="G1443" s="156" t="str">
        <f t="shared" si="91"/>
        <v>Janeiro</v>
      </c>
      <c r="H1443" s="193" t="str">
        <f t="shared" si="90"/>
        <v>Despesas</v>
      </c>
      <c r="I1443" s="67">
        <f t="shared" ca="1" si="93"/>
        <v>0</v>
      </c>
    </row>
    <row r="1444" spans="5:9" x14ac:dyDescent="0.25">
      <c r="E1444" s="196">
        <f t="shared" si="92"/>
        <v>5101.2000000000007</v>
      </c>
      <c r="G1444" s="156" t="str">
        <f t="shared" si="91"/>
        <v>Janeiro</v>
      </c>
      <c r="H1444" s="193" t="str">
        <f t="shared" si="90"/>
        <v>Despesas</v>
      </c>
      <c r="I1444" s="67">
        <f t="shared" ca="1" si="93"/>
        <v>0</v>
      </c>
    </row>
    <row r="1445" spans="5:9" x14ac:dyDescent="0.25">
      <c r="E1445" s="196">
        <f t="shared" si="92"/>
        <v>5101.2000000000007</v>
      </c>
      <c r="G1445" s="156" t="str">
        <f t="shared" si="91"/>
        <v>Janeiro</v>
      </c>
      <c r="H1445" s="193" t="str">
        <f t="shared" si="90"/>
        <v>Despesas</v>
      </c>
      <c r="I1445" s="67">
        <f t="shared" ca="1" si="93"/>
        <v>0</v>
      </c>
    </row>
    <row r="1446" spans="5:9" x14ac:dyDescent="0.25">
      <c r="E1446" s="196">
        <f t="shared" si="92"/>
        <v>5101.2000000000007</v>
      </c>
      <c r="G1446" s="156" t="str">
        <f t="shared" si="91"/>
        <v>Janeiro</v>
      </c>
      <c r="H1446" s="193" t="str">
        <f t="shared" si="90"/>
        <v>Despesas</v>
      </c>
      <c r="I1446" s="67">
        <f t="shared" ca="1" si="93"/>
        <v>0</v>
      </c>
    </row>
    <row r="1447" spans="5:9" x14ac:dyDescent="0.25">
      <c r="E1447" s="196">
        <f t="shared" si="92"/>
        <v>5101.2000000000007</v>
      </c>
      <c r="G1447" s="156" t="str">
        <f t="shared" si="91"/>
        <v>Janeiro</v>
      </c>
      <c r="H1447" s="193" t="str">
        <f t="shared" si="90"/>
        <v>Despesas</v>
      </c>
      <c r="I1447" s="67">
        <f t="shared" ca="1" si="93"/>
        <v>0</v>
      </c>
    </row>
    <row r="1448" spans="5:9" x14ac:dyDescent="0.25">
      <c r="E1448" s="196">
        <f t="shared" si="92"/>
        <v>5101.2000000000007</v>
      </c>
      <c r="G1448" s="156" t="str">
        <f t="shared" si="91"/>
        <v>Janeiro</v>
      </c>
      <c r="H1448" s="193" t="str">
        <f t="shared" si="90"/>
        <v>Despesas</v>
      </c>
      <c r="I1448" s="67">
        <f t="shared" ca="1" si="93"/>
        <v>0</v>
      </c>
    </row>
    <row r="1449" spans="5:9" x14ac:dyDescent="0.25">
      <c r="E1449" s="196">
        <f t="shared" si="92"/>
        <v>5101.2000000000007</v>
      </c>
      <c r="G1449" s="156" t="str">
        <f t="shared" si="91"/>
        <v>Janeiro</v>
      </c>
      <c r="H1449" s="193" t="str">
        <f t="shared" si="90"/>
        <v>Despesas</v>
      </c>
      <c r="I1449" s="67">
        <f t="shared" ca="1" si="93"/>
        <v>0</v>
      </c>
    </row>
    <row r="1450" spans="5:9" x14ac:dyDescent="0.25">
      <c r="E1450" s="196">
        <f t="shared" si="92"/>
        <v>5101.2000000000007</v>
      </c>
      <c r="G1450" s="156" t="str">
        <f t="shared" si="91"/>
        <v>Janeiro</v>
      </c>
      <c r="H1450" s="193" t="str">
        <f t="shared" si="90"/>
        <v>Despesas</v>
      </c>
      <c r="I1450" s="67">
        <f t="shared" ca="1" si="93"/>
        <v>0</v>
      </c>
    </row>
    <row r="1451" spans="5:9" x14ac:dyDescent="0.25">
      <c r="E1451" s="196">
        <f t="shared" si="92"/>
        <v>5101.2000000000007</v>
      </c>
      <c r="G1451" s="156" t="str">
        <f t="shared" si="91"/>
        <v>Janeiro</v>
      </c>
      <c r="H1451" s="193" t="str">
        <f t="shared" si="90"/>
        <v>Despesas</v>
      </c>
      <c r="I1451" s="67">
        <f t="shared" ca="1" si="93"/>
        <v>0</v>
      </c>
    </row>
    <row r="1452" spans="5:9" x14ac:dyDescent="0.25">
      <c r="E1452" s="196">
        <f t="shared" si="92"/>
        <v>5101.2000000000007</v>
      </c>
      <c r="G1452" s="156" t="str">
        <f t="shared" si="91"/>
        <v>Janeiro</v>
      </c>
      <c r="H1452" s="193" t="str">
        <f t="shared" si="90"/>
        <v>Despesas</v>
      </c>
      <c r="I1452" s="67">
        <f t="shared" ca="1" si="93"/>
        <v>0</v>
      </c>
    </row>
    <row r="1453" spans="5:9" x14ac:dyDescent="0.25">
      <c r="E1453" s="196">
        <f t="shared" si="92"/>
        <v>5101.2000000000007</v>
      </c>
      <c r="G1453" s="156" t="str">
        <f t="shared" si="91"/>
        <v>Janeiro</v>
      </c>
      <c r="H1453" s="193" t="str">
        <f t="shared" si="90"/>
        <v>Despesas</v>
      </c>
      <c r="I1453" s="67">
        <f t="shared" ca="1" si="93"/>
        <v>0</v>
      </c>
    </row>
    <row r="1454" spans="5:9" x14ac:dyDescent="0.25">
      <c r="E1454" s="196">
        <f t="shared" si="92"/>
        <v>5101.2000000000007</v>
      </c>
      <c r="G1454" s="156" t="str">
        <f t="shared" si="91"/>
        <v>Janeiro</v>
      </c>
      <c r="H1454" s="193" t="str">
        <f t="shared" si="90"/>
        <v>Despesas</v>
      </c>
      <c r="I1454" s="67">
        <f t="shared" ca="1" si="93"/>
        <v>0</v>
      </c>
    </row>
    <row r="1455" spans="5:9" x14ac:dyDescent="0.25">
      <c r="E1455" s="196">
        <f t="shared" si="92"/>
        <v>5101.2000000000007</v>
      </c>
      <c r="G1455" s="156" t="str">
        <f t="shared" si="91"/>
        <v>Janeiro</v>
      </c>
      <c r="H1455" s="193" t="str">
        <f t="shared" si="90"/>
        <v>Despesas</v>
      </c>
      <c r="I1455" s="67">
        <f t="shared" ca="1" si="93"/>
        <v>0</v>
      </c>
    </row>
    <row r="1456" spans="5:9" x14ac:dyDescent="0.25">
      <c r="E1456" s="196">
        <f t="shared" si="92"/>
        <v>5101.2000000000007</v>
      </c>
      <c r="G1456" s="156" t="str">
        <f t="shared" si="91"/>
        <v>Janeiro</v>
      </c>
      <c r="H1456" s="193" t="str">
        <f t="shared" si="90"/>
        <v>Despesas</v>
      </c>
      <c r="I1456" s="67">
        <f t="shared" ca="1" si="93"/>
        <v>0</v>
      </c>
    </row>
    <row r="1457" spans="5:9" x14ac:dyDescent="0.25">
      <c r="E1457" s="196">
        <f t="shared" si="92"/>
        <v>5101.2000000000007</v>
      </c>
      <c r="G1457" s="156" t="str">
        <f t="shared" si="91"/>
        <v>Janeiro</v>
      </c>
      <c r="H1457" s="193" t="str">
        <f t="shared" si="90"/>
        <v>Despesas</v>
      </c>
      <c r="I1457" s="67">
        <f t="shared" ca="1" si="93"/>
        <v>0</v>
      </c>
    </row>
    <row r="1458" spans="5:9" x14ac:dyDescent="0.25">
      <c r="E1458" s="196">
        <f t="shared" si="92"/>
        <v>5101.2000000000007</v>
      </c>
      <c r="G1458" s="156" t="str">
        <f t="shared" si="91"/>
        <v>Janeiro</v>
      </c>
      <c r="H1458" s="193" t="str">
        <f t="shared" si="90"/>
        <v>Despesas</v>
      </c>
      <c r="I1458" s="67">
        <f t="shared" ca="1" si="93"/>
        <v>0</v>
      </c>
    </row>
    <row r="1459" spans="5:9" x14ac:dyDescent="0.25">
      <c r="E1459" s="196">
        <f t="shared" si="92"/>
        <v>5101.2000000000007</v>
      </c>
      <c r="G1459" s="156" t="str">
        <f t="shared" si="91"/>
        <v>Janeiro</v>
      </c>
      <c r="H1459" s="193" t="str">
        <f t="shared" si="90"/>
        <v>Despesas</v>
      </c>
      <c r="I1459" s="67">
        <f t="shared" ca="1" si="93"/>
        <v>0</v>
      </c>
    </row>
    <row r="1460" spans="5:9" x14ac:dyDescent="0.25">
      <c r="E1460" s="196">
        <f t="shared" si="92"/>
        <v>5101.2000000000007</v>
      </c>
      <c r="G1460" s="156" t="str">
        <f t="shared" si="91"/>
        <v>Janeiro</v>
      </c>
      <c r="H1460" s="193" t="str">
        <f t="shared" si="90"/>
        <v>Despesas</v>
      </c>
      <c r="I1460" s="67">
        <f t="shared" ca="1" si="93"/>
        <v>0</v>
      </c>
    </row>
    <row r="1461" spans="5:9" x14ac:dyDescent="0.25">
      <c r="E1461" s="196">
        <f t="shared" si="92"/>
        <v>5101.2000000000007</v>
      </c>
      <c r="G1461" s="156" t="str">
        <f t="shared" si="91"/>
        <v>Janeiro</v>
      </c>
      <c r="H1461" s="193" t="str">
        <f t="shared" si="90"/>
        <v>Despesas</v>
      </c>
      <c r="I1461" s="67">
        <f t="shared" ca="1" si="93"/>
        <v>0</v>
      </c>
    </row>
    <row r="1462" spans="5:9" x14ac:dyDescent="0.25">
      <c r="E1462" s="196">
        <f t="shared" si="92"/>
        <v>5101.2000000000007</v>
      </c>
      <c r="G1462" s="156" t="str">
        <f t="shared" si="91"/>
        <v>Janeiro</v>
      </c>
      <c r="H1462" s="193" t="str">
        <f t="shared" si="90"/>
        <v>Despesas</v>
      </c>
      <c r="I1462" s="67">
        <f t="shared" ca="1" si="93"/>
        <v>0</v>
      </c>
    </row>
    <row r="1463" spans="5:9" x14ac:dyDescent="0.25">
      <c r="E1463" s="196">
        <f t="shared" si="92"/>
        <v>5101.2000000000007</v>
      </c>
      <c r="G1463" s="156" t="str">
        <f t="shared" si="91"/>
        <v>Janeiro</v>
      </c>
      <c r="H1463" s="193" t="str">
        <f t="shared" si="90"/>
        <v>Despesas</v>
      </c>
      <c r="I1463" s="67">
        <f t="shared" ca="1" si="93"/>
        <v>0</v>
      </c>
    </row>
    <row r="1464" spans="5:9" x14ac:dyDescent="0.25">
      <c r="E1464" s="196">
        <f t="shared" si="92"/>
        <v>5101.2000000000007</v>
      </c>
      <c r="G1464" s="156" t="str">
        <f t="shared" si="91"/>
        <v>Janeiro</v>
      </c>
      <c r="H1464" s="193" t="str">
        <f t="shared" si="90"/>
        <v>Despesas</v>
      </c>
      <c r="I1464" s="67">
        <f t="shared" ca="1" si="93"/>
        <v>0</v>
      </c>
    </row>
    <row r="1465" spans="5:9" x14ac:dyDescent="0.25">
      <c r="E1465" s="196">
        <f t="shared" si="92"/>
        <v>5101.2000000000007</v>
      </c>
      <c r="G1465" s="156" t="str">
        <f t="shared" si="91"/>
        <v>Janeiro</v>
      </c>
      <c r="H1465" s="193" t="str">
        <f t="shared" si="90"/>
        <v>Despesas</v>
      </c>
      <c r="I1465" s="67">
        <f t="shared" ca="1" si="93"/>
        <v>0</v>
      </c>
    </row>
    <row r="1466" spans="5:9" x14ac:dyDescent="0.25">
      <c r="E1466" s="196">
        <f t="shared" si="92"/>
        <v>5101.2000000000007</v>
      </c>
      <c r="G1466" s="156" t="str">
        <f t="shared" si="91"/>
        <v>Janeiro</v>
      </c>
      <c r="H1466" s="193" t="str">
        <f t="shared" si="90"/>
        <v>Despesas</v>
      </c>
      <c r="I1466" s="67">
        <f t="shared" ca="1" si="93"/>
        <v>0</v>
      </c>
    </row>
    <row r="1467" spans="5:9" x14ac:dyDescent="0.25">
      <c r="E1467" s="196">
        <f t="shared" si="92"/>
        <v>5101.2000000000007</v>
      </c>
      <c r="G1467" s="156" t="str">
        <f t="shared" si="91"/>
        <v>Janeiro</v>
      </c>
      <c r="H1467" s="193" t="str">
        <f t="shared" si="90"/>
        <v>Despesas</v>
      </c>
      <c r="I1467" s="67">
        <f t="shared" ca="1" si="93"/>
        <v>0</v>
      </c>
    </row>
    <row r="1468" spans="5:9" x14ac:dyDescent="0.25">
      <c r="E1468" s="196">
        <f t="shared" si="92"/>
        <v>5101.2000000000007</v>
      </c>
      <c r="G1468" s="156" t="str">
        <f t="shared" si="91"/>
        <v>Janeiro</v>
      </c>
      <c r="H1468" s="193" t="str">
        <f t="shared" si="90"/>
        <v>Despesas</v>
      </c>
      <c r="I1468" s="67">
        <f t="shared" ca="1" si="93"/>
        <v>0</v>
      </c>
    </row>
    <row r="1469" spans="5:9" x14ac:dyDescent="0.25">
      <c r="E1469" s="196">
        <f t="shared" si="92"/>
        <v>5101.2000000000007</v>
      </c>
      <c r="G1469" s="156" t="str">
        <f t="shared" si="91"/>
        <v>Janeiro</v>
      </c>
      <c r="H1469" s="193" t="str">
        <f t="shared" si="90"/>
        <v>Despesas</v>
      </c>
      <c r="I1469" s="67">
        <f t="shared" ca="1" si="93"/>
        <v>0</v>
      </c>
    </row>
    <row r="1470" spans="5:9" x14ac:dyDescent="0.25">
      <c r="E1470" s="196">
        <f t="shared" si="92"/>
        <v>5101.2000000000007</v>
      </c>
      <c r="G1470" s="156" t="str">
        <f t="shared" si="91"/>
        <v>Janeiro</v>
      </c>
      <c r="H1470" s="193" t="str">
        <f t="shared" si="90"/>
        <v>Despesas</v>
      </c>
      <c r="I1470" s="67">
        <f t="shared" ca="1" si="93"/>
        <v>0</v>
      </c>
    </row>
    <row r="1471" spans="5:9" x14ac:dyDescent="0.25">
      <c r="E1471" s="196">
        <f t="shared" si="92"/>
        <v>5101.2000000000007</v>
      </c>
      <c r="G1471" s="156" t="str">
        <f t="shared" si="91"/>
        <v>Janeiro</v>
      </c>
      <c r="H1471" s="193" t="str">
        <f t="shared" si="90"/>
        <v>Despesas</v>
      </c>
      <c r="I1471" s="67">
        <f t="shared" ca="1" si="93"/>
        <v>0</v>
      </c>
    </row>
    <row r="1472" spans="5:9" x14ac:dyDescent="0.25">
      <c r="E1472" s="196">
        <f t="shared" si="92"/>
        <v>5101.2000000000007</v>
      </c>
      <c r="G1472" s="156" t="str">
        <f t="shared" si="91"/>
        <v>Janeiro</v>
      </c>
      <c r="H1472" s="193" t="str">
        <f t="shared" si="90"/>
        <v>Despesas</v>
      </c>
      <c r="I1472" s="67">
        <f t="shared" ca="1" si="93"/>
        <v>0</v>
      </c>
    </row>
    <row r="1473" spans="5:9" x14ac:dyDescent="0.25">
      <c r="E1473" s="196">
        <f t="shared" si="92"/>
        <v>5101.2000000000007</v>
      </c>
      <c r="G1473" s="156" t="str">
        <f t="shared" si="91"/>
        <v>Janeiro</v>
      </c>
      <c r="H1473" s="193" t="str">
        <f t="shared" si="90"/>
        <v>Despesas</v>
      </c>
      <c r="I1473" s="67">
        <f t="shared" ca="1" si="93"/>
        <v>0</v>
      </c>
    </row>
    <row r="1474" spans="5:9" x14ac:dyDescent="0.25">
      <c r="E1474" s="196">
        <f t="shared" si="92"/>
        <v>5101.2000000000007</v>
      </c>
      <c r="G1474" s="156" t="str">
        <f t="shared" si="91"/>
        <v>Janeiro</v>
      </c>
      <c r="H1474" s="193" t="str">
        <f t="shared" si="90"/>
        <v>Despesas</v>
      </c>
      <c r="I1474" s="67">
        <f t="shared" ca="1" si="93"/>
        <v>0</v>
      </c>
    </row>
    <row r="1475" spans="5:9" x14ac:dyDescent="0.25">
      <c r="E1475" s="196">
        <f t="shared" si="92"/>
        <v>5101.2000000000007</v>
      </c>
      <c r="G1475" s="156" t="str">
        <f t="shared" si="91"/>
        <v>Janeiro</v>
      </c>
      <c r="H1475" s="193" t="str">
        <f t="shared" ref="H1475:H1538" si="94">IF(B1475&gt;0,"Receitas","Despesas")</f>
        <v>Despesas</v>
      </c>
      <c r="I1475" s="67">
        <f t="shared" ca="1" si="93"/>
        <v>0</v>
      </c>
    </row>
    <row r="1476" spans="5:9" x14ac:dyDescent="0.25">
      <c r="E1476" s="196">
        <f t="shared" si="92"/>
        <v>5101.2000000000007</v>
      </c>
      <c r="G1476" s="156" t="str">
        <f t="shared" si="91"/>
        <v>Janeiro</v>
      </c>
      <c r="H1476" s="193" t="str">
        <f t="shared" si="94"/>
        <v>Despesas</v>
      </c>
      <c r="I1476" s="67">
        <f t="shared" ca="1" si="93"/>
        <v>0</v>
      </c>
    </row>
    <row r="1477" spans="5:9" x14ac:dyDescent="0.25">
      <c r="E1477" s="196">
        <f t="shared" si="92"/>
        <v>5101.2000000000007</v>
      </c>
      <c r="G1477" s="156" t="str">
        <f t="shared" si="91"/>
        <v>Janeiro</v>
      </c>
      <c r="H1477" s="193" t="str">
        <f t="shared" si="94"/>
        <v>Despesas</v>
      </c>
      <c r="I1477" s="67">
        <f t="shared" ca="1" si="93"/>
        <v>0</v>
      </c>
    </row>
    <row r="1478" spans="5:9" x14ac:dyDescent="0.25">
      <c r="E1478" s="196">
        <f t="shared" si="92"/>
        <v>5101.2000000000007</v>
      </c>
      <c r="G1478" s="156" t="str">
        <f t="shared" si="91"/>
        <v>Janeiro</v>
      </c>
      <c r="H1478" s="193" t="str">
        <f t="shared" si="94"/>
        <v>Despesas</v>
      </c>
      <c r="I1478" s="67">
        <f t="shared" ca="1" si="93"/>
        <v>0</v>
      </c>
    </row>
    <row r="1479" spans="5:9" x14ac:dyDescent="0.25">
      <c r="E1479" s="196">
        <f t="shared" si="92"/>
        <v>5101.2000000000007</v>
      </c>
      <c r="G1479" s="156" t="str">
        <f t="shared" si="91"/>
        <v>Janeiro</v>
      </c>
      <c r="H1479" s="193" t="str">
        <f t="shared" si="94"/>
        <v>Despesas</v>
      </c>
      <c r="I1479" s="67">
        <f t="shared" ca="1" si="93"/>
        <v>0</v>
      </c>
    </row>
    <row r="1480" spans="5:9" x14ac:dyDescent="0.25">
      <c r="E1480" s="196">
        <f t="shared" si="92"/>
        <v>5101.2000000000007</v>
      </c>
      <c r="G1480" s="156" t="str">
        <f t="shared" si="91"/>
        <v>Janeiro</v>
      </c>
      <c r="H1480" s="193" t="str">
        <f t="shared" si="94"/>
        <v>Despesas</v>
      </c>
      <c r="I1480" s="67">
        <f t="shared" ca="1" si="93"/>
        <v>0</v>
      </c>
    </row>
    <row r="1481" spans="5:9" x14ac:dyDescent="0.25">
      <c r="E1481" s="196">
        <f t="shared" si="92"/>
        <v>5101.2000000000007</v>
      </c>
      <c r="G1481" s="156" t="str">
        <f t="shared" si="91"/>
        <v>Janeiro</v>
      </c>
      <c r="H1481" s="193" t="str">
        <f t="shared" si="94"/>
        <v>Despesas</v>
      </c>
      <c r="I1481" s="67">
        <f t="shared" ca="1" si="93"/>
        <v>0</v>
      </c>
    </row>
    <row r="1482" spans="5:9" x14ac:dyDescent="0.25">
      <c r="E1482" s="196">
        <f t="shared" si="92"/>
        <v>5101.2000000000007</v>
      </c>
      <c r="G1482" s="156" t="str">
        <f t="shared" si="91"/>
        <v>Janeiro</v>
      </c>
      <c r="H1482" s="193" t="str">
        <f t="shared" si="94"/>
        <v>Despesas</v>
      </c>
      <c r="I1482" s="67">
        <f t="shared" ca="1" si="93"/>
        <v>0</v>
      </c>
    </row>
    <row r="1483" spans="5:9" x14ac:dyDescent="0.25">
      <c r="E1483" s="196">
        <f t="shared" si="92"/>
        <v>5101.2000000000007</v>
      </c>
      <c r="G1483" s="156" t="str">
        <f t="shared" si="91"/>
        <v>Janeiro</v>
      </c>
      <c r="H1483" s="193" t="str">
        <f t="shared" si="94"/>
        <v>Despesas</v>
      </c>
      <c r="I1483" s="67">
        <f t="shared" ca="1" si="93"/>
        <v>0</v>
      </c>
    </row>
    <row r="1484" spans="5:9" x14ac:dyDescent="0.25">
      <c r="E1484" s="196">
        <f t="shared" si="92"/>
        <v>5101.2000000000007</v>
      </c>
      <c r="G1484" s="156" t="str">
        <f t="shared" si="91"/>
        <v>Janeiro</v>
      </c>
      <c r="H1484" s="193" t="str">
        <f t="shared" si="94"/>
        <v>Despesas</v>
      </c>
      <c r="I1484" s="67">
        <f t="shared" ca="1" si="93"/>
        <v>0</v>
      </c>
    </row>
    <row r="1485" spans="5:9" x14ac:dyDescent="0.25">
      <c r="E1485" s="196">
        <f t="shared" si="92"/>
        <v>5101.2000000000007</v>
      </c>
      <c r="G1485" s="156" t="str">
        <f t="shared" si="91"/>
        <v>Janeiro</v>
      </c>
      <c r="H1485" s="193" t="str">
        <f t="shared" si="94"/>
        <v>Despesas</v>
      </c>
      <c r="I1485" s="67">
        <f t="shared" ca="1" si="93"/>
        <v>0</v>
      </c>
    </row>
    <row r="1486" spans="5:9" x14ac:dyDescent="0.25">
      <c r="E1486" s="196">
        <f t="shared" si="92"/>
        <v>5101.2000000000007</v>
      </c>
      <c r="G1486" s="156" t="str">
        <f t="shared" ref="G1486:G1549" si="95">IF(ISNA(VLOOKUP(MONTH(A1486),$O$3:$P$14,2)),"",VLOOKUP(MONTH(A1486),$O$3:$P$14,2))</f>
        <v>Janeiro</v>
      </c>
      <c r="H1486" s="193" t="str">
        <f t="shared" si="94"/>
        <v>Despesas</v>
      </c>
      <c r="I1486" s="67">
        <f t="shared" ca="1" si="93"/>
        <v>0</v>
      </c>
    </row>
    <row r="1487" spans="5:9" x14ac:dyDescent="0.25">
      <c r="E1487" s="196">
        <f t="shared" ref="E1487:E1550" si="96">E1486+B1487</f>
        <v>5101.2000000000007</v>
      </c>
      <c r="G1487" s="156" t="str">
        <f t="shared" si="95"/>
        <v>Janeiro</v>
      </c>
      <c r="H1487" s="193" t="str">
        <f t="shared" si="94"/>
        <v>Despesas</v>
      </c>
      <c r="I1487" s="67">
        <f t="shared" ca="1" si="93"/>
        <v>0</v>
      </c>
    </row>
    <row r="1488" spans="5:9" x14ac:dyDescent="0.25">
      <c r="E1488" s="196">
        <f t="shared" si="96"/>
        <v>5101.2000000000007</v>
      </c>
      <c r="G1488" s="156" t="str">
        <f t="shared" si="95"/>
        <v>Janeiro</v>
      </c>
      <c r="H1488" s="193" t="str">
        <f t="shared" si="94"/>
        <v>Despesas</v>
      </c>
      <c r="I1488" s="67">
        <f t="shared" ca="1" si="93"/>
        <v>0</v>
      </c>
    </row>
    <row r="1489" spans="5:9" x14ac:dyDescent="0.25">
      <c r="E1489" s="196">
        <f t="shared" si="96"/>
        <v>5101.2000000000007</v>
      </c>
      <c r="G1489" s="156" t="str">
        <f t="shared" si="95"/>
        <v>Janeiro</v>
      </c>
      <c r="H1489" s="193" t="str">
        <f t="shared" si="94"/>
        <v>Despesas</v>
      </c>
      <c r="I1489" s="67">
        <f t="shared" ca="1" si="93"/>
        <v>0</v>
      </c>
    </row>
    <row r="1490" spans="5:9" x14ac:dyDescent="0.25">
      <c r="E1490" s="196">
        <f t="shared" si="96"/>
        <v>5101.2000000000007</v>
      </c>
      <c r="G1490" s="156" t="str">
        <f t="shared" si="95"/>
        <v>Janeiro</v>
      </c>
      <c r="H1490" s="193" t="str">
        <f t="shared" si="94"/>
        <v>Despesas</v>
      </c>
      <c r="I1490" s="67">
        <f t="shared" ca="1" si="93"/>
        <v>0</v>
      </c>
    </row>
    <row r="1491" spans="5:9" x14ac:dyDescent="0.25">
      <c r="E1491" s="196">
        <f t="shared" si="96"/>
        <v>5101.2000000000007</v>
      </c>
      <c r="G1491" s="156" t="str">
        <f t="shared" si="95"/>
        <v>Janeiro</v>
      </c>
      <c r="H1491" s="193" t="str">
        <f t="shared" si="94"/>
        <v>Despesas</v>
      </c>
      <c r="I1491" s="67">
        <f t="shared" ca="1" si="93"/>
        <v>0</v>
      </c>
    </row>
    <row r="1492" spans="5:9" x14ac:dyDescent="0.25">
      <c r="E1492" s="196">
        <f t="shared" si="96"/>
        <v>5101.2000000000007</v>
      </c>
      <c r="G1492" s="156" t="str">
        <f t="shared" si="95"/>
        <v>Janeiro</v>
      </c>
      <c r="H1492" s="193" t="str">
        <f t="shared" si="94"/>
        <v>Despesas</v>
      </c>
      <c r="I1492" s="67">
        <f t="shared" ca="1" si="93"/>
        <v>0</v>
      </c>
    </row>
    <row r="1493" spans="5:9" x14ac:dyDescent="0.25">
      <c r="E1493" s="196">
        <f t="shared" si="96"/>
        <v>5101.2000000000007</v>
      </c>
      <c r="G1493" s="156" t="str">
        <f t="shared" si="95"/>
        <v>Janeiro</v>
      </c>
      <c r="H1493" s="193" t="str">
        <f t="shared" si="94"/>
        <v>Despesas</v>
      </c>
      <c r="I1493" s="67">
        <f t="shared" ca="1" si="93"/>
        <v>0</v>
      </c>
    </row>
    <row r="1494" spans="5:9" x14ac:dyDescent="0.25">
      <c r="E1494" s="196">
        <f t="shared" si="96"/>
        <v>5101.2000000000007</v>
      </c>
      <c r="G1494" s="156" t="str">
        <f t="shared" si="95"/>
        <v>Janeiro</v>
      </c>
      <c r="H1494" s="193" t="str">
        <f t="shared" si="94"/>
        <v>Despesas</v>
      </c>
      <c r="I1494" s="67">
        <f t="shared" ref="I1494:I1557" ca="1" si="97">IF(A1494=TODAY(),IF(A1495=TODAY(),0,E1494),0)</f>
        <v>0</v>
      </c>
    </row>
    <row r="1495" spans="5:9" x14ac:dyDescent="0.25">
      <c r="E1495" s="196">
        <f t="shared" si="96"/>
        <v>5101.2000000000007</v>
      </c>
      <c r="G1495" s="156" t="str">
        <f t="shared" si="95"/>
        <v>Janeiro</v>
      </c>
      <c r="H1495" s="193" t="str">
        <f t="shared" si="94"/>
        <v>Despesas</v>
      </c>
      <c r="I1495" s="67">
        <f t="shared" ca="1" si="97"/>
        <v>0</v>
      </c>
    </row>
    <row r="1496" spans="5:9" x14ac:dyDescent="0.25">
      <c r="E1496" s="196">
        <f t="shared" si="96"/>
        <v>5101.2000000000007</v>
      </c>
      <c r="G1496" s="156" t="str">
        <f t="shared" si="95"/>
        <v>Janeiro</v>
      </c>
      <c r="H1496" s="193" t="str">
        <f t="shared" si="94"/>
        <v>Despesas</v>
      </c>
      <c r="I1496" s="67">
        <f t="shared" ca="1" si="97"/>
        <v>0</v>
      </c>
    </row>
    <row r="1497" spans="5:9" x14ac:dyDescent="0.25">
      <c r="E1497" s="196">
        <f t="shared" si="96"/>
        <v>5101.2000000000007</v>
      </c>
      <c r="G1497" s="156" t="str">
        <f t="shared" si="95"/>
        <v>Janeiro</v>
      </c>
      <c r="H1497" s="193" t="str">
        <f t="shared" si="94"/>
        <v>Despesas</v>
      </c>
      <c r="I1497" s="67">
        <f t="shared" ca="1" si="97"/>
        <v>0</v>
      </c>
    </row>
    <row r="1498" spans="5:9" x14ac:dyDescent="0.25">
      <c r="E1498" s="196">
        <f t="shared" si="96"/>
        <v>5101.2000000000007</v>
      </c>
      <c r="G1498" s="156" t="str">
        <f t="shared" si="95"/>
        <v>Janeiro</v>
      </c>
      <c r="H1498" s="193" t="str">
        <f t="shared" si="94"/>
        <v>Despesas</v>
      </c>
      <c r="I1498" s="67">
        <f t="shared" ca="1" si="97"/>
        <v>0</v>
      </c>
    </row>
    <row r="1499" spans="5:9" x14ac:dyDescent="0.25">
      <c r="E1499" s="196">
        <f t="shared" si="96"/>
        <v>5101.2000000000007</v>
      </c>
      <c r="G1499" s="156" t="str">
        <f t="shared" si="95"/>
        <v>Janeiro</v>
      </c>
      <c r="H1499" s="193" t="str">
        <f t="shared" si="94"/>
        <v>Despesas</v>
      </c>
      <c r="I1499" s="67">
        <f t="shared" ca="1" si="97"/>
        <v>0</v>
      </c>
    </row>
    <row r="1500" spans="5:9" x14ac:dyDescent="0.25">
      <c r="E1500" s="196">
        <f t="shared" si="96"/>
        <v>5101.2000000000007</v>
      </c>
      <c r="G1500" s="156" t="str">
        <f t="shared" si="95"/>
        <v>Janeiro</v>
      </c>
      <c r="H1500" s="193" t="str">
        <f t="shared" si="94"/>
        <v>Despesas</v>
      </c>
      <c r="I1500" s="67">
        <f t="shared" ca="1" si="97"/>
        <v>0</v>
      </c>
    </row>
    <row r="1501" spans="5:9" x14ac:dyDescent="0.25">
      <c r="E1501" s="196">
        <f t="shared" si="96"/>
        <v>5101.2000000000007</v>
      </c>
      <c r="G1501" s="156" t="str">
        <f t="shared" si="95"/>
        <v>Janeiro</v>
      </c>
      <c r="H1501" s="193" t="str">
        <f t="shared" si="94"/>
        <v>Despesas</v>
      </c>
      <c r="I1501" s="67">
        <f t="shared" ca="1" si="97"/>
        <v>0</v>
      </c>
    </row>
    <row r="1502" spans="5:9" x14ac:dyDescent="0.25">
      <c r="E1502" s="196">
        <f t="shared" si="96"/>
        <v>5101.2000000000007</v>
      </c>
      <c r="G1502" s="156" t="str">
        <f t="shared" si="95"/>
        <v>Janeiro</v>
      </c>
      <c r="H1502" s="193" t="str">
        <f t="shared" si="94"/>
        <v>Despesas</v>
      </c>
      <c r="I1502" s="67">
        <f t="shared" ca="1" si="97"/>
        <v>0</v>
      </c>
    </row>
    <row r="1503" spans="5:9" x14ac:dyDescent="0.25">
      <c r="E1503" s="196">
        <f t="shared" si="96"/>
        <v>5101.2000000000007</v>
      </c>
      <c r="G1503" s="156" t="str">
        <f t="shared" si="95"/>
        <v>Janeiro</v>
      </c>
      <c r="H1503" s="193" t="str">
        <f t="shared" si="94"/>
        <v>Despesas</v>
      </c>
      <c r="I1503" s="67">
        <f t="shared" ca="1" si="97"/>
        <v>0</v>
      </c>
    </row>
    <row r="1504" spans="5:9" x14ac:dyDescent="0.25">
      <c r="E1504" s="196">
        <f t="shared" si="96"/>
        <v>5101.2000000000007</v>
      </c>
      <c r="G1504" s="156" t="str">
        <f t="shared" si="95"/>
        <v>Janeiro</v>
      </c>
      <c r="H1504" s="193" t="str">
        <f t="shared" si="94"/>
        <v>Despesas</v>
      </c>
      <c r="I1504" s="67">
        <f t="shared" ca="1" si="97"/>
        <v>0</v>
      </c>
    </row>
    <row r="1505" spans="5:9" x14ac:dyDescent="0.25">
      <c r="E1505" s="196">
        <f t="shared" si="96"/>
        <v>5101.2000000000007</v>
      </c>
      <c r="G1505" s="156" t="str">
        <f t="shared" si="95"/>
        <v>Janeiro</v>
      </c>
      <c r="H1505" s="193" t="str">
        <f t="shared" si="94"/>
        <v>Despesas</v>
      </c>
      <c r="I1505" s="67">
        <f t="shared" ca="1" si="97"/>
        <v>0</v>
      </c>
    </row>
    <row r="1506" spans="5:9" x14ac:dyDescent="0.25">
      <c r="E1506" s="196">
        <f t="shared" si="96"/>
        <v>5101.2000000000007</v>
      </c>
      <c r="G1506" s="156" t="str">
        <f t="shared" si="95"/>
        <v>Janeiro</v>
      </c>
      <c r="H1506" s="193" t="str">
        <f t="shared" si="94"/>
        <v>Despesas</v>
      </c>
      <c r="I1506" s="67">
        <f t="shared" ca="1" si="97"/>
        <v>0</v>
      </c>
    </row>
    <row r="1507" spans="5:9" x14ac:dyDescent="0.25">
      <c r="E1507" s="196">
        <f t="shared" si="96"/>
        <v>5101.2000000000007</v>
      </c>
      <c r="G1507" s="156" t="str">
        <f t="shared" si="95"/>
        <v>Janeiro</v>
      </c>
      <c r="H1507" s="193" t="str">
        <f t="shared" si="94"/>
        <v>Despesas</v>
      </c>
      <c r="I1507" s="67">
        <f t="shared" ca="1" si="97"/>
        <v>0</v>
      </c>
    </row>
    <row r="1508" spans="5:9" x14ac:dyDescent="0.25">
      <c r="E1508" s="196">
        <f t="shared" si="96"/>
        <v>5101.2000000000007</v>
      </c>
      <c r="G1508" s="156" t="str">
        <f t="shared" si="95"/>
        <v>Janeiro</v>
      </c>
      <c r="H1508" s="193" t="str">
        <f t="shared" si="94"/>
        <v>Despesas</v>
      </c>
      <c r="I1508" s="67">
        <f t="shared" ca="1" si="97"/>
        <v>0</v>
      </c>
    </row>
    <row r="1509" spans="5:9" x14ac:dyDescent="0.25">
      <c r="E1509" s="196">
        <f t="shared" si="96"/>
        <v>5101.2000000000007</v>
      </c>
      <c r="G1509" s="156" t="str">
        <f t="shared" si="95"/>
        <v>Janeiro</v>
      </c>
      <c r="H1509" s="193" t="str">
        <f t="shared" si="94"/>
        <v>Despesas</v>
      </c>
      <c r="I1509" s="67">
        <f t="shared" ca="1" si="97"/>
        <v>0</v>
      </c>
    </row>
    <row r="1510" spans="5:9" x14ac:dyDescent="0.25">
      <c r="E1510" s="196">
        <f t="shared" si="96"/>
        <v>5101.2000000000007</v>
      </c>
      <c r="G1510" s="156" t="str">
        <f t="shared" si="95"/>
        <v>Janeiro</v>
      </c>
      <c r="H1510" s="193" t="str">
        <f t="shared" si="94"/>
        <v>Despesas</v>
      </c>
      <c r="I1510" s="67">
        <f t="shared" ca="1" si="97"/>
        <v>0</v>
      </c>
    </row>
    <row r="1511" spans="5:9" x14ac:dyDescent="0.25">
      <c r="E1511" s="196">
        <f t="shared" si="96"/>
        <v>5101.2000000000007</v>
      </c>
      <c r="G1511" s="156" t="str">
        <f t="shared" si="95"/>
        <v>Janeiro</v>
      </c>
      <c r="H1511" s="193" t="str">
        <f t="shared" si="94"/>
        <v>Despesas</v>
      </c>
      <c r="I1511" s="67">
        <f t="shared" ca="1" si="97"/>
        <v>0</v>
      </c>
    </row>
    <row r="1512" spans="5:9" x14ac:dyDescent="0.25">
      <c r="E1512" s="196">
        <f t="shared" si="96"/>
        <v>5101.2000000000007</v>
      </c>
      <c r="G1512" s="156" t="str">
        <f t="shared" si="95"/>
        <v>Janeiro</v>
      </c>
      <c r="H1512" s="193" t="str">
        <f t="shared" si="94"/>
        <v>Despesas</v>
      </c>
      <c r="I1512" s="67">
        <f t="shared" ca="1" si="97"/>
        <v>0</v>
      </c>
    </row>
    <row r="1513" spans="5:9" x14ac:dyDescent="0.25">
      <c r="E1513" s="196">
        <f t="shared" si="96"/>
        <v>5101.2000000000007</v>
      </c>
      <c r="G1513" s="156" t="str">
        <f t="shared" si="95"/>
        <v>Janeiro</v>
      </c>
      <c r="H1513" s="193" t="str">
        <f t="shared" si="94"/>
        <v>Despesas</v>
      </c>
      <c r="I1513" s="67">
        <f t="shared" ca="1" si="97"/>
        <v>0</v>
      </c>
    </row>
    <row r="1514" spans="5:9" x14ac:dyDescent="0.25">
      <c r="E1514" s="196">
        <f t="shared" si="96"/>
        <v>5101.2000000000007</v>
      </c>
      <c r="G1514" s="156" t="str">
        <f t="shared" si="95"/>
        <v>Janeiro</v>
      </c>
      <c r="H1514" s="193" t="str">
        <f t="shared" si="94"/>
        <v>Despesas</v>
      </c>
      <c r="I1514" s="67">
        <f t="shared" ca="1" si="97"/>
        <v>0</v>
      </c>
    </row>
    <row r="1515" spans="5:9" x14ac:dyDescent="0.25">
      <c r="E1515" s="196">
        <f t="shared" si="96"/>
        <v>5101.2000000000007</v>
      </c>
      <c r="G1515" s="156" t="str">
        <f t="shared" si="95"/>
        <v>Janeiro</v>
      </c>
      <c r="H1515" s="193" t="str">
        <f t="shared" si="94"/>
        <v>Despesas</v>
      </c>
      <c r="I1515" s="67">
        <f t="shared" ca="1" si="97"/>
        <v>0</v>
      </c>
    </row>
    <row r="1516" spans="5:9" x14ac:dyDescent="0.25">
      <c r="E1516" s="196">
        <f t="shared" si="96"/>
        <v>5101.2000000000007</v>
      </c>
      <c r="G1516" s="156" t="str">
        <f t="shared" si="95"/>
        <v>Janeiro</v>
      </c>
      <c r="H1516" s="193" t="str">
        <f t="shared" si="94"/>
        <v>Despesas</v>
      </c>
      <c r="I1516" s="67">
        <f t="shared" ca="1" si="97"/>
        <v>0</v>
      </c>
    </row>
    <row r="1517" spans="5:9" x14ac:dyDescent="0.25">
      <c r="E1517" s="196">
        <f t="shared" si="96"/>
        <v>5101.2000000000007</v>
      </c>
      <c r="G1517" s="156" t="str">
        <f t="shared" si="95"/>
        <v>Janeiro</v>
      </c>
      <c r="H1517" s="193" t="str">
        <f t="shared" si="94"/>
        <v>Despesas</v>
      </c>
      <c r="I1517" s="67">
        <f t="shared" ca="1" si="97"/>
        <v>0</v>
      </c>
    </row>
    <row r="1518" spans="5:9" x14ac:dyDescent="0.25">
      <c r="E1518" s="196">
        <f t="shared" si="96"/>
        <v>5101.2000000000007</v>
      </c>
      <c r="G1518" s="156" t="str">
        <f t="shared" si="95"/>
        <v>Janeiro</v>
      </c>
      <c r="H1518" s="193" t="str">
        <f t="shared" si="94"/>
        <v>Despesas</v>
      </c>
      <c r="I1518" s="67">
        <f t="shared" ca="1" si="97"/>
        <v>0</v>
      </c>
    </row>
    <row r="1519" spans="5:9" x14ac:dyDescent="0.25">
      <c r="E1519" s="196">
        <f t="shared" si="96"/>
        <v>5101.2000000000007</v>
      </c>
      <c r="G1519" s="156" t="str">
        <f t="shared" si="95"/>
        <v>Janeiro</v>
      </c>
      <c r="H1519" s="193" t="str">
        <f t="shared" si="94"/>
        <v>Despesas</v>
      </c>
      <c r="I1519" s="67">
        <f t="shared" ca="1" si="97"/>
        <v>0</v>
      </c>
    </row>
    <row r="1520" spans="5:9" x14ac:dyDescent="0.25">
      <c r="E1520" s="196">
        <f t="shared" si="96"/>
        <v>5101.2000000000007</v>
      </c>
      <c r="G1520" s="156" t="str">
        <f t="shared" si="95"/>
        <v>Janeiro</v>
      </c>
      <c r="H1520" s="193" t="str">
        <f t="shared" si="94"/>
        <v>Despesas</v>
      </c>
      <c r="I1520" s="67">
        <f t="shared" ca="1" si="97"/>
        <v>0</v>
      </c>
    </row>
    <row r="1521" spans="5:9" x14ac:dyDescent="0.25">
      <c r="E1521" s="196">
        <f t="shared" si="96"/>
        <v>5101.2000000000007</v>
      </c>
      <c r="G1521" s="156" t="str">
        <f t="shared" si="95"/>
        <v>Janeiro</v>
      </c>
      <c r="H1521" s="193" t="str">
        <f t="shared" si="94"/>
        <v>Despesas</v>
      </c>
      <c r="I1521" s="67">
        <f t="shared" ca="1" si="97"/>
        <v>0</v>
      </c>
    </row>
    <row r="1522" spans="5:9" x14ac:dyDescent="0.25">
      <c r="E1522" s="196">
        <f t="shared" si="96"/>
        <v>5101.2000000000007</v>
      </c>
      <c r="G1522" s="156" t="str">
        <f t="shared" si="95"/>
        <v>Janeiro</v>
      </c>
      <c r="H1522" s="193" t="str">
        <f t="shared" si="94"/>
        <v>Despesas</v>
      </c>
      <c r="I1522" s="67">
        <f t="shared" ca="1" si="97"/>
        <v>0</v>
      </c>
    </row>
    <row r="1523" spans="5:9" x14ac:dyDescent="0.25">
      <c r="E1523" s="196">
        <f t="shared" si="96"/>
        <v>5101.2000000000007</v>
      </c>
      <c r="G1523" s="156" t="str">
        <f t="shared" si="95"/>
        <v>Janeiro</v>
      </c>
      <c r="H1523" s="193" t="str">
        <f t="shared" si="94"/>
        <v>Despesas</v>
      </c>
      <c r="I1523" s="67">
        <f t="shared" ca="1" si="97"/>
        <v>0</v>
      </c>
    </row>
    <row r="1524" spans="5:9" x14ac:dyDescent="0.25">
      <c r="E1524" s="196">
        <f t="shared" si="96"/>
        <v>5101.2000000000007</v>
      </c>
      <c r="G1524" s="156" t="str">
        <f t="shared" si="95"/>
        <v>Janeiro</v>
      </c>
      <c r="H1524" s="193" t="str">
        <f t="shared" si="94"/>
        <v>Despesas</v>
      </c>
      <c r="I1524" s="67">
        <f t="shared" ca="1" si="97"/>
        <v>0</v>
      </c>
    </row>
    <row r="1525" spans="5:9" x14ac:dyDescent="0.25">
      <c r="E1525" s="196">
        <f t="shared" si="96"/>
        <v>5101.2000000000007</v>
      </c>
      <c r="G1525" s="156" t="str">
        <f t="shared" si="95"/>
        <v>Janeiro</v>
      </c>
      <c r="H1525" s="193" t="str">
        <f t="shared" si="94"/>
        <v>Despesas</v>
      </c>
      <c r="I1525" s="67">
        <f t="shared" ca="1" si="97"/>
        <v>0</v>
      </c>
    </row>
    <row r="1526" spans="5:9" x14ac:dyDescent="0.25">
      <c r="E1526" s="196">
        <f t="shared" si="96"/>
        <v>5101.2000000000007</v>
      </c>
      <c r="G1526" s="156" t="str">
        <f t="shared" si="95"/>
        <v>Janeiro</v>
      </c>
      <c r="H1526" s="193" t="str">
        <f t="shared" si="94"/>
        <v>Despesas</v>
      </c>
      <c r="I1526" s="67">
        <f t="shared" ca="1" si="97"/>
        <v>0</v>
      </c>
    </row>
    <row r="1527" spans="5:9" x14ac:dyDescent="0.25">
      <c r="E1527" s="196">
        <f t="shared" si="96"/>
        <v>5101.2000000000007</v>
      </c>
      <c r="G1527" s="156" t="str">
        <f t="shared" si="95"/>
        <v>Janeiro</v>
      </c>
      <c r="H1527" s="193" t="str">
        <f t="shared" si="94"/>
        <v>Despesas</v>
      </c>
      <c r="I1527" s="67">
        <f t="shared" ca="1" si="97"/>
        <v>0</v>
      </c>
    </row>
    <row r="1528" spans="5:9" x14ac:dyDescent="0.25">
      <c r="E1528" s="196">
        <f t="shared" si="96"/>
        <v>5101.2000000000007</v>
      </c>
      <c r="G1528" s="156" t="str">
        <f t="shared" si="95"/>
        <v>Janeiro</v>
      </c>
      <c r="H1528" s="193" t="str">
        <f t="shared" si="94"/>
        <v>Despesas</v>
      </c>
      <c r="I1528" s="67">
        <f t="shared" ca="1" si="97"/>
        <v>0</v>
      </c>
    </row>
    <row r="1529" spans="5:9" x14ac:dyDescent="0.25">
      <c r="E1529" s="196">
        <f t="shared" si="96"/>
        <v>5101.2000000000007</v>
      </c>
      <c r="G1529" s="156" t="str">
        <f t="shared" si="95"/>
        <v>Janeiro</v>
      </c>
      <c r="H1529" s="193" t="str">
        <f t="shared" si="94"/>
        <v>Despesas</v>
      </c>
      <c r="I1529" s="67">
        <f t="shared" ca="1" si="97"/>
        <v>0</v>
      </c>
    </row>
    <row r="1530" spans="5:9" x14ac:dyDescent="0.25">
      <c r="E1530" s="196">
        <f t="shared" si="96"/>
        <v>5101.2000000000007</v>
      </c>
      <c r="G1530" s="156" t="str">
        <f t="shared" si="95"/>
        <v>Janeiro</v>
      </c>
      <c r="H1530" s="193" t="str">
        <f t="shared" si="94"/>
        <v>Despesas</v>
      </c>
      <c r="I1530" s="67">
        <f t="shared" ca="1" si="97"/>
        <v>0</v>
      </c>
    </row>
    <row r="1531" spans="5:9" x14ac:dyDescent="0.25">
      <c r="E1531" s="196">
        <f t="shared" si="96"/>
        <v>5101.2000000000007</v>
      </c>
      <c r="G1531" s="156" t="str">
        <f t="shared" si="95"/>
        <v>Janeiro</v>
      </c>
      <c r="H1531" s="193" t="str">
        <f t="shared" si="94"/>
        <v>Despesas</v>
      </c>
      <c r="I1531" s="67">
        <f t="shared" ca="1" si="97"/>
        <v>0</v>
      </c>
    </row>
    <row r="1532" spans="5:9" x14ac:dyDescent="0.25">
      <c r="E1532" s="196">
        <f t="shared" si="96"/>
        <v>5101.2000000000007</v>
      </c>
      <c r="G1532" s="156" t="str">
        <f t="shared" si="95"/>
        <v>Janeiro</v>
      </c>
      <c r="H1532" s="193" t="str">
        <f t="shared" si="94"/>
        <v>Despesas</v>
      </c>
      <c r="I1532" s="67">
        <f t="shared" ca="1" si="97"/>
        <v>0</v>
      </c>
    </row>
    <row r="1533" spans="5:9" x14ac:dyDescent="0.25">
      <c r="E1533" s="196">
        <f t="shared" si="96"/>
        <v>5101.2000000000007</v>
      </c>
      <c r="G1533" s="156" t="str">
        <f t="shared" si="95"/>
        <v>Janeiro</v>
      </c>
      <c r="H1533" s="193" t="str">
        <f t="shared" si="94"/>
        <v>Despesas</v>
      </c>
      <c r="I1533" s="67">
        <f t="shared" ca="1" si="97"/>
        <v>0</v>
      </c>
    </row>
    <row r="1534" spans="5:9" x14ac:dyDescent="0.25">
      <c r="E1534" s="196">
        <f t="shared" si="96"/>
        <v>5101.2000000000007</v>
      </c>
      <c r="G1534" s="156" t="str">
        <f t="shared" si="95"/>
        <v>Janeiro</v>
      </c>
      <c r="H1534" s="193" t="str">
        <f t="shared" si="94"/>
        <v>Despesas</v>
      </c>
      <c r="I1534" s="67">
        <f t="shared" ca="1" si="97"/>
        <v>0</v>
      </c>
    </row>
    <row r="1535" spans="5:9" x14ac:dyDescent="0.25">
      <c r="E1535" s="196">
        <f t="shared" si="96"/>
        <v>5101.2000000000007</v>
      </c>
      <c r="G1535" s="156" t="str">
        <f t="shared" si="95"/>
        <v>Janeiro</v>
      </c>
      <c r="H1535" s="193" t="str">
        <f t="shared" si="94"/>
        <v>Despesas</v>
      </c>
      <c r="I1535" s="67">
        <f t="shared" ca="1" si="97"/>
        <v>0</v>
      </c>
    </row>
    <row r="1536" spans="5:9" x14ac:dyDescent="0.25">
      <c r="E1536" s="196">
        <f t="shared" si="96"/>
        <v>5101.2000000000007</v>
      </c>
      <c r="G1536" s="156" t="str">
        <f t="shared" si="95"/>
        <v>Janeiro</v>
      </c>
      <c r="H1536" s="193" t="str">
        <f t="shared" si="94"/>
        <v>Despesas</v>
      </c>
      <c r="I1536" s="67">
        <f t="shared" ca="1" si="97"/>
        <v>0</v>
      </c>
    </row>
    <row r="1537" spans="5:9" x14ac:dyDescent="0.25">
      <c r="E1537" s="196">
        <f t="shared" si="96"/>
        <v>5101.2000000000007</v>
      </c>
      <c r="G1537" s="156" t="str">
        <f t="shared" si="95"/>
        <v>Janeiro</v>
      </c>
      <c r="H1537" s="193" t="str">
        <f t="shared" si="94"/>
        <v>Despesas</v>
      </c>
      <c r="I1537" s="67">
        <f t="shared" ca="1" si="97"/>
        <v>0</v>
      </c>
    </row>
    <row r="1538" spans="5:9" x14ac:dyDescent="0.25">
      <c r="E1538" s="196">
        <f t="shared" si="96"/>
        <v>5101.2000000000007</v>
      </c>
      <c r="G1538" s="156" t="str">
        <f t="shared" si="95"/>
        <v>Janeiro</v>
      </c>
      <c r="H1538" s="193" t="str">
        <f t="shared" si="94"/>
        <v>Despesas</v>
      </c>
      <c r="I1538" s="67">
        <f t="shared" ca="1" si="97"/>
        <v>0</v>
      </c>
    </row>
    <row r="1539" spans="5:9" x14ac:dyDescent="0.25">
      <c r="E1539" s="196">
        <f t="shared" si="96"/>
        <v>5101.2000000000007</v>
      </c>
      <c r="G1539" s="156" t="str">
        <f t="shared" si="95"/>
        <v>Janeiro</v>
      </c>
      <c r="H1539" s="193" t="str">
        <f t="shared" ref="H1539:H1602" si="98">IF(B1539&gt;0,"Receitas","Despesas")</f>
        <v>Despesas</v>
      </c>
      <c r="I1539" s="67">
        <f t="shared" ca="1" si="97"/>
        <v>0</v>
      </c>
    </row>
    <row r="1540" spans="5:9" x14ac:dyDescent="0.25">
      <c r="E1540" s="196">
        <f t="shared" si="96"/>
        <v>5101.2000000000007</v>
      </c>
      <c r="G1540" s="156" t="str">
        <f t="shared" si="95"/>
        <v>Janeiro</v>
      </c>
      <c r="H1540" s="193" t="str">
        <f t="shared" si="98"/>
        <v>Despesas</v>
      </c>
      <c r="I1540" s="67">
        <f t="shared" ca="1" si="97"/>
        <v>0</v>
      </c>
    </row>
    <row r="1541" spans="5:9" x14ac:dyDescent="0.25">
      <c r="E1541" s="196">
        <f t="shared" si="96"/>
        <v>5101.2000000000007</v>
      </c>
      <c r="G1541" s="156" t="str">
        <f t="shared" si="95"/>
        <v>Janeiro</v>
      </c>
      <c r="H1541" s="193" t="str">
        <f t="shared" si="98"/>
        <v>Despesas</v>
      </c>
      <c r="I1541" s="67">
        <f t="shared" ca="1" si="97"/>
        <v>0</v>
      </c>
    </row>
    <row r="1542" spans="5:9" x14ac:dyDescent="0.25">
      <c r="E1542" s="196">
        <f t="shared" si="96"/>
        <v>5101.2000000000007</v>
      </c>
      <c r="G1542" s="156" t="str">
        <f t="shared" si="95"/>
        <v>Janeiro</v>
      </c>
      <c r="H1542" s="193" t="str">
        <f t="shared" si="98"/>
        <v>Despesas</v>
      </c>
      <c r="I1542" s="67">
        <f t="shared" ca="1" si="97"/>
        <v>0</v>
      </c>
    </row>
    <row r="1543" spans="5:9" x14ac:dyDescent="0.25">
      <c r="E1543" s="196">
        <f t="shared" si="96"/>
        <v>5101.2000000000007</v>
      </c>
      <c r="G1543" s="156" t="str">
        <f t="shared" si="95"/>
        <v>Janeiro</v>
      </c>
      <c r="H1543" s="193" t="str">
        <f t="shared" si="98"/>
        <v>Despesas</v>
      </c>
      <c r="I1543" s="67">
        <f t="shared" ca="1" si="97"/>
        <v>0</v>
      </c>
    </row>
    <row r="1544" spans="5:9" x14ac:dyDescent="0.25">
      <c r="E1544" s="196">
        <f t="shared" si="96"/>
        <v>5101.2000000000007</v>
      </c>
      <c r="G1544" s="156" t="str">
        <f t="shared" si="95"/>
        <v>Janeiro</v>
      </c>
      <c r="H1544" s="193" t="str">
        <f t="shared" si="98"/>
        <v>Despesas</v>
      </c>
      <c r="I1544" s="67">
        <f t="shared" ca="1" si="97"/>
        <v>0</v>
      </c>
    </row>
    <row r="1545" spans="5:9" x14ac:dyDescent="0.25">
      <c r="E1545" s="196">
        <f t="shared" si="96"/>
        <v>5101.2000000000007</v>
      </c>
      <c r="G1545" s="156" t="str">
        <f t="shared" si="95"/>
        <v>Janeiro</v>
      </c>
      <c r="H1545" s="193" t="str">
        <f t="shared" si="98"/>
        <v>Despesas</v>
      </c>
      <c r="I1545" s="67">
        <f t="shared" ca="1" si="97"/>
        <v>0</v>
      </c>
    </row>
    <row r="1546" spans="5:9" x14ac:dyDescent="0.25">
      <c r="E1546" s="196">
        <f t="shared" si="96"/>
        <v>5101.2000000000007</v>
      </c>
      <c r="G1546" s="156" t="str">
        <f t="shared" si="95"/>
        <v>Janeiro</v>
      </c>
      <c r="H1546" s="193" t="str">
        <f t="shared" si="98"/>
        <v>Despesas</v>
      </c>
      <c r="I1546" s="67">
        <f t="shared" ca="1" si="97"/>
        <v>0</v>
      </c>
    </row>
    <row r="1547" spans="5:9" x14ac:dyDescent="0.25">
      <c r="E1547" s="196">
        <f t="shared" si="96"/>
        <v>5101.2000000000007</v>
      </c>
      <c r="G1547" s="156" t="str">
        <f t="shared" si="95"/>
        <v>Janeiro</v>
      </c>
      <c r="H1547" s="193" t="str">
        <f t="shared" si="98"/>
        <v>Despesas</v>
      </c>
      <c r="I1547" s="67">
        <f t="shared" ca="1" si="97"/>
        <v>0</v>
      </c>
    </row>
    <row r="1548" spans="5:9" x14ac:dyDescent="0.25">
      <c r="E1548" s="196">
        <f t="shared" si="96"/>
        <v>5101.2000000000007</v>
      </c>
      <c r="G1548" s="156" t="str">
        <f t="shared" si="95"/>
        <v>Janeiro</v>
      </c>
      <c r="H1548" s="193" t="str">
        <f t="shared" si="98"/>
        <v>Despesas</v>
      </c>
      <c r="I1548" s="67">
        <f t="shared" ca="1" si="97"/>
        <v>0</v>
      </c>
    </row>
    <row r="1549" spans="5:9" x14ac:dyDescent="0.25">
      <c r="E1549" s="196">
        <f t="shared" si="96"/>
        <v>5101.2000000000007</v>
      </c>
      <c r="G1549" s="156" t="str">
        <f t="shared" si="95"/>
        <v>Janeiro</v>
      </c>
      <c r="H1549" s="193" t="str">
        <f t="shared" si="98"/>
        <v>Despesas</v>
      </c>
      <c r="I1549" s="67">
        <f t="shared" ca="1" si="97"/>
        <v>0</v>
      </c>
    </row>
    <row r="1550" spans="5:9" x14ac:dyDescent="0.25">
      <c r="E1550" s="196">
        <f t="shared" si="96"/>
        <v>5101.2000000000007</v>
      </c>
      <c r="G1550" s="156" t="str">
        <f t="shared" ref="G1550:G1613" si="99">IF(ISNA(VLOOKUP(MONTH(A1550),$O$3:$P$14,2)),"",VLOOKUP(MONTH(A1550),$O$3:$P$14,2))</f>
        <v>Janeiro</v>
      </c>
      <c r="H1550" s="193" t="str">
        <f t="shared" si="98"/>
        <v>Despesas</v>
      </c>
      <c r="I1550" s="67">
        <f t="shared" ca="1" si="97"/>
        <v>0</v>
      </c>
    </row>
    <row r="1551" spans="5:9" x14ac:dyDescent="0.25">
      <c r="E1551" s="196">
        <f t="shared" ref="E1551:E1614" si="100">E1550+B1551</f>
        <v>5101.2000000000007</v>
      </c>
      <c r="G1551" s="156" t="str">
        <f t="shared" si="99"/>
        <v>Janeiro</v>
      </c>
      <c r="H1551" s="193" t="str">
        <f t="shared" si="98"/>
        <v>Despesas</v>
      </c>
      <c r="I1551" s="67">
        <f t="shared" ca="1" si="97"/>
        <v>0</v>
      </c>
    </row>
    <row r="1552" spans="5:9" x14ac:dyDescent="0.25">
      <c r="E1552" s="196">
        <f t="shared" si="100"/>
        <v>5101.2000000000007</v>
      </c>
      <c r="G1552" s="156" t="str">
        <f t="shared" si="99"/>
        <v>Janeiro</v>
      </c>
      <c r="H1552" s="193" t="str">
        <f t="shared" si="98"/>
        <v>Despesas</v>
      </c>
      <c r="I1552" s="67">
        <f t="shared" ca="1" si="97"/>
        <v>0</v>
      </c>
    </row>
    <row r="1553" spans="5:9" x14ac:dyDescent="0.25">
      <c r="E1553" s="196">
        <f t="shared" si="100"/>
        <v>5101.2000000000007</v>
      </c>
      <c r="G1553" s="156" t="str">
        <f t="shared" si="99"/>
        <v>Janeiro</v>
      </c>
      <c r="H1553" s="193" t="str">
        <f t="shared" si="98"/>
        <v>Despesas</v>
      </c>
      <c r="I1553" s="67">
        <f t="shared" ca="1" si="97"/>
        <v>0</v>
      </c>
    </row>
    <row r="1554" spans="5:9" x14ac:dyDescent="0.25">
      <c r="E1554" s="196">
        <f t="shared" si="100"/>
        <v>5101.2000000000007</v>
      </c>
      <c r="G1554" s="156" t="str">
        <f t="shared" si="99"/>
        <v>Janeiro</v>
      </c>
      <c r="H1554" s="193" t="str">
        <f t="shared" si="98"/>
        <v>Despesas</v>
      </c>
      <c r="I1554" s="67">
        <f t="shared" ca="1" si="97"/>
        <v>0</v>
      </c>
    </row>
    <row r="1555" spans="5:9" x14ac:dyDescent="0.25">
      <c r="E1555" s="196">
        <f t="shared" si="100"/>
        <v>5101.2000000000007</v>
      </c>
      <c r="G1555" s="156" t="str">
        <f t="shared" si="99"/>
        <v>Janeiro</v>
      </c>
      <c r="H1555" s="193" t="str">
        <f t="shared" si="98"/>
        <v>Despesas</v>
      </c>
      <c r="I1555" s="67">
        <f t="shared" ca="1" si="97"/>
        <v>0</v>
      </c>
    </row>
    <row r="1556" spans="5:9" x14ac:dyDescent="0.25">
      <c r="E1556" s="196">
        <f t="shared" si="100"/>
        <v>5101.2000000000007</v>
      </c>
      <c r="G1556" s="156" t="str">
        <f t="shared" si="99"/>
        <v>Janeiro</v>
      </c>
      <c r="H1556" s="193" t="str">
        <f t="shared" si="98"/>
        <v>Despesas</v>
      </c>
      <c r="I1556" s="67">
        <f t="shared" ca="1" si="97"/>
        <v>0</v>
      </c>
    </row>
    <row r="1557" spans="5:9" x14ac:dyDescent="0.25">
      <c r="E1557" s="196">
        <f t="shared" si="100"/>
        <v>5101.2000000000007</v>
      </c>
      <c r="G1557" s="156" t="str">
        <f t="shared" si="99"/>
        <v>Janeiro</v>
      </c>
      <c r="H1557" s="193" t="str">
        <f t="shared" si="98"/>
        <v>Despesas</v>
      </c>
      <c r="I1557" s="67">
        <f t="shared" ca="1" si="97"/>
        <v>0</v>
      </c>
    </row>
    <row r="1558" spans="5:9" x14ac:dyDescent="0.25">
      <c r="E1558" s="196">
        <f t="shared" si="100"/>
        <v>5101.2000000000007</v>
      </c>
      <c r="G1558" s="156" t="str">
        <f t="shared" si="99"/>
        <v>Janeiro</v>
      </c>
      <c r="H1558" s="193" t="str">
        <f t="shared" si="98"/>
        <v>Despesas</v>
      </c>
      <c r="I1558" s="67">
        <f t="shared" ref="I1558:I1621" ca="1" si="101">IF(A1558=TODAY(),IF(A1559=TODAY(),0,E1558),0)</f>
        <v>0</v>
      </c>
    </row>
    <row r="1559" spans="5:9" x14ac:dyDescent="0.25">
      <c r="E1559" s="196">
        <f t="shared" si="100"/>
        <v>5101.2000000000007</v>
      </c>
      <c r="G1559" s="156" t="str">
        <f t="shared" si="99"/>
        <v>Janeiro</v>
      </c>
      <c r="H1559" s="193" t="str">
        <f t="shared" si="98"/>
        <v>Despesas</v>
      </c>
      <c r="I1559" s="67">
        <f t="shared" ca="1" si="101"/>
        <v>0</v>
      </c>
    </row>
    <row r="1560" spans="5:9" x14ac:dyDescent="0.25">
      <c r="E1560" s="196">
        <f t="shared" si="100"/>
        <v>5101.2000000000007</v>
      </c>
      <c r="G1560" s="156" t="str">
        <f t="shared" si="99"/>
        <v>Janeiro</v>
      </c>
      <c r="H1560" s="193" t="str">
        <f t="shared" si="98"/>
        <v>Despesas</v>
      </c>
      <c r="I1560" s="67">
        <f t="shared" ca="1" si="101"/>
        <v>0</v>
      </c>
    </row>
    <row r="1561" spans="5:9" x14ac:dyDescent="0.25">
      <c r="E1561" s="196">
        <f t="shared" si="100"/>
        <v>5101.2000000000007</v>
      </c>
      <c r="G1561" s="156" t="str">
        <f t="shared" si="99"/>
        <v>Janeiro</v>
      </c>
      <c r="H1561" s="193" t="str">
        <f t="shared" si="98"/>
        <v>Despesas</v>
      </c>
      <c r="I1561" s="67">
        <f t="shared" ca="1" si="101"/>
        <v>0</v>
      </c>
    </row>
    <row r="1562" spans="5:9" x14ac:dyDescent="0.25">
      <c r="E1562" s="196">
        <f t="shared" si="100"/>
        <v>5101.2000000000007</v>
      </c>
      <c r="G1562" s="156" t="str">
        <f t="shared" si="99"/>
        <v>Janeiro</v>
      </c>
      <c r="H1562" s="193" t="str">
        <f t="shared" si="98"/>
        <v>Despesas</v>
      </c>
      <c r="I1562" s="67">
        <f t="shared" ca="1" si="101"/>
        <v>0</v>
      </c>
    </row>
    <row r="1563" spans="5:9" x14ac:dyDescent="0.25">
      <c r="E1563" s="196">
        <f t="shared" si="100"/>
        <v>5101.2000000000007</v>
      </c>
      <c r="G1563" s="156" t="str">
        <f t="shared" si="99"/>
        <v>Janeiro</v>
      </c>
      <c r="H1563" s="193" t="str">
        <f t="shared" si="98"/>
        <v>Despesas</v>
      </c>
      <c r="I1563" s="67">
        <f t="shared" ca="1" si="101"/>
        <v>0</v>
      </c>
    </row>
    <row r="1564" spans="5:9" x14ac:dyDescent="0.25">
      <c r="E1564" s="196">
        <f t="shared" si="100"/>
        <v>5101.2000000000007</v>
      </c>
      <c r="G1564" s="156" t="str">
        <f t="shared" si="99"/>
        <v>Janeiro</v>
      </c>
      <c r="H1564" s="193" t="str">
        <f t="shared" si="98"/>
        <v>Despesas</v>
      </c>
      <c r="I1564" s="67">
        <f t="shared" ca="1" si="101"/>
        <v>0</v>
      </c>
    </row>
    <row r="1565" spans="5:9" x14ac:dyDescent="0.25">
      <c r="E1565" s="196">
        <f t="shared" si="100"/>
        <v>5101.2000000000007</v>
      </c>
      <c r="G1565" s="156" t="str">
        <f t="shared" si="99"/>
        <v>Janeiro</v>
      </c>
      <c r="H1565" s="193" t="str">
        <f t="shared" si="98"/>
        <v>Despesas</v>
      </c>
      <c r="I1565" s="67">
        <f t="shared" ca="1" si="101"/>
        <v>0</v>
      </c>
    </row>
    <row r="1566" spans="5:9" x14ac:dyDescent="0.25">
      <c r="E1566" s="196">
        <f t="shared" si="100"/>
        <v>5101.2000000000007</v>
      </c>
      <c r="G1566" s="156" t="str">
        <f t="shared" si="99"/>
        <v>Janeiro</v>
      </c>
      <c r="H1566" s="193" t="str">
        <f t="shared" si="98"/>
        <v>Despesas</v>
      </c>
      <c r="I1566" s="67">
        <f t="shared" ca="1" si="101"/>
        <v>0</v>
      </c>
    </row>
    <row r="1567" spans="5:9" x14ac:dyDescent="0.25">
      <c r="E1567" s="196">
        <f t="shared" si="100"/>
        <v>5101.2000000000007</v>
      </c>
      <c r="G1567" s="156" t="str">
        <f t="shared" si="99"/>
        <v>Janeiro</v>
      </c>
      <c r="H1567" s="193" t="str">
        <f t="shared" si="98"/>
        <v>Despesas</v>
      </c>
      <c r="I1567" s="67">
        <f t="shared" ca="1" si="101"/>
        <v>0</v>
      </c>
    </row>
    <row r="1568" spans="5:9" x14ac:dyDescent="0.25">
      <c r="E1568" s="196">
        <f t="shared" si="100"/>
        <v>5101.2000000000007</v>
      </c>
      <c r="G1568" s="156" t="str">
        <f t="shared" si="99"/>
        <v>Janeiro</v>
      </c>
      <c r="H1568" s="193" t="str">
        <f t="shared" si="98"/>
        <v>Despesas</v>
      </c>
      <c r="I1568" s="67">
        <f t="shared" ca="1" si="101"/>
        <v>0</v>
      </c>
    </row>
    <row r="1569" spans="5:9" x14ac:dyDescent="0.25">
      <c r="E1569" s="196">
        <f t="shared" si="100"/>
        <v>5101.2000000000007</v>
      </c>
      <c r="G1569" s="156" t="str">
        <f t="shared" si="99"/>
        <v>Janeiro</v>
      </c>
      <c r="H1569" s="193" t="str">
        <f t="shared" si="98"/>
        <v>Despesas</v>
      </c>
      <c r="I1569" s="67">
        <f t="shared" ca="1" si="101"/>
        <v>0</v>
      </c>
    </row>
    <row r="1570" spans="5:9" x14ac:dyDescent="0.25">
      <c r="E1570" s="196">
        <f t="shared" si="100"/>
        <v>5101.2000000000007</v>
      </c>
      <c r="G1570" s="156" t="str">
        <f t="shared" si="99"/>
        <v>Janeiro</v>
      </c>
      <c r="H1570" s="193" t="str">
        <f t="shared" si="98"/>
        <v>Despesas</v>
      </c>
      <c r="I1570" s="67">
        <f t="shared" ca="1" si="101"/>
        <v>0</v>
      </c>
    </row>
    <row r="1571" spans="5:9" x14ac:dyDescent="0.25">
      <c r="E1571" s="196">
        <f t="shared" si="100"/>
        <v>5101.2000000000007</v>
      </c>
      <c r="G1571" s="156" t="str">
        <f t="shared" si="99"/>
        <v>Janeiro</v>
      </c>
      <c r="H1571" s="193" t="str">
        <f t="shared" si="98"/>
        <v>Despesas</v>
      </c>
      <c r="I1571" s="67">
        <f t="shared" ca="1" si="101"/>
        <v>0</v>
      </c>
    </row>
    <row r="1572" spans="5:9" x14ac:dyDescent="0.25">
      <c r="E1572" s="196">
        <f t="shared" si="100"/>
        <v>5101.2000000000007</v>
      </c>
      <c r="G1572" s="156" t="str">
        <f t="shared" si="99"/>
        <v>Janeiro</v>
      </c>
      <c r="H1572" s="193" t="str">
        <f t="shared" si="98"/>
        <v>Despesas</v>
      </c>
      <c r="I1572" s="67">
        <f t="shared" ca="1" si="101"/>
        <v>0</v>
      </c>
    </row>
    <row r="1573" spans="5:9" x14ac:dyDescent="0.25">
      <c r="E1573" s="196">
        <f t="shared" si="100"/>
        <v>5101.2000000000007</v>
      </c>
      <c r="G1573" s="156" t="str">
        <f t="shared" si="99"/>
        <v>Janeiro</v>
      </c>
      <c r="H1573" s="193" t="str">
        <f t="shared" si="98"/>
        <v>Despesas</v>
      </c>
      <c r="I1573" s="67">
        <f t="shared" ca="1" si="101"/>
        <v>0</v>
      </c>
    </row>
    <row r="1574" spans="5:9" x14ac:dyDescent="0.25">
      <c r="E1574" s="196">
        <f t="shared" si="100"/>
        <v>5101.2000000000007</v>
      </c>
      <c r="G1574" s="156" t="str">
        <f t="shared" si="99"/>
        <v>Janeiro</v>
      </c>
      <c r="H1574" s="193" t="str">
        <f t="shared" si="98"/>
        <v>Despesas</v>
      </c>
      <c r="I1574" s="67">
        <f t="shared" ca="1" si="101"/>
        <v>0</v>
      </c>
    </row>
    <row r="1575" spans="5:9" x14ac:dyDescent="0.25">
      <c r="E1575" s="196">
        <f t="shared" si="100"/>
        <v>5101.2000000000007</v>
      </c>
      <c r="G1575" s="156" t="str">
        <f t="shared" si="99"/>
        <v>Janeiro</v>
      </c>
      <c r="H1575" s="193" t="str">
        <f t="shared" si="98"/>
        <v>Despesas</v>
      </c>
      <c r="I1575" s="67">
        <f t="shared" ca="1" si="101"/>
        <v>0</v>
      </c>
    </row>
    <row r="1576" spans="5:9" x14ac:dyDescent="0.25">
      <c r="E1576" s="196">
        <f t="shared" si="100"/>
        <v>5101.2000000000007</v>
      </c>
      <c r="G1576" s="156" t="str">
        <f t="shared" si="99"/>
        <v>Janeiro</v>
      </c>
      <c r="H1576" s="193" t="str">
        <f t="shared" si="98"/>
        <v>Despesas</v>
      </c>
      <c r="I1576" s="67">
        <f t="shared" ca="1" si="101"/>
        <v>0</v>
      </c>
    </row>
    <row r="1577" spans="5:9" x14ac:dyDescent="0.25">
      <c r="E1577" s="196">
        <f t="shared" si="100"/>
        <v>5101.2000000000007</v>
      </c>
      <c r="G1577" s="156" t="str">
        <f t="shared" si="99"/>
        <v>Janeiro</v>
      </c>
      <c r="H1577" s="193" t="str">
        <f t="shared" si="98"/>
        <v>Despesas</v>
      </c>
      <c r="I1577" s="67">
        <f t="shared" ca="1" si="101"/>
        <v>0</v>
      </c>
    </row>
    <row r="1578" spans="5:9" x14ac:dyDescent="0.25">
      <c r="E1578" s="196">
        <f t="shared" si="100"/>
        <v>5101.2000000000007</v>
      </c>
      <c r="G1578" s="156" t="str">
        <f t="shared" si="99"/>
        <v>Janeiro</v>
      </c>
      <c r="H1578" s="193" t="str">
        <f t="shared" si="98"/>
        <v>Despesas</v>
      </c>
      <c r="I1578" s="67">
        <f t="shared" ca="1" si="101"/>
        <v>0</v>
      </c>
    </row>
    <row r="1579" spans="5:9" x14ac:dyDescent="0.25">
      <c r="E1579" s="196">
        <f t="shared" si="100"/>
        <v>5101.2000000000007</v>
      </c>
      <c r="G1579" s="156" t="str">
        <f t="shared" si="99"/>
        <v>Janeiro</v>
      </c>
      <c r="H1579" s="193" t="str">
        <f t="shared" si="98"/>
        <v>Despesas</v>
      </c>
      <c r="I1579" s="67">
        <f t="shared" ca="1" si="101"/>
        <v>0</v>
      </c>
    </row>
    <row r="1580" spans="5:9" x14ac:dyDescent="0.25">
      <c r="E1580" s="196">
        <f t="shared" si="100"/>
        <v>5101.2000000000007</v>
      </c>
      <c r="G1580" s="156" t="str">
        <f t="shared" si="99"/>
        <v>Janeiro</v>
      </c>
      <c r="H1580" s="193" t="str">
        <f t="shared" si="98"/>
        <v>Despesas</v>
      </c>
      <c r="I1580" s="67">
        <f t="shared" ca="1" si="101"/>
        <v>0</v>
      </c>
    </row>
    <row r="1581" spans="5:9" x14ac:dyDescent="0.25">
      <c r="E1581" s="196">
        <f t="shared" si="100"/>
        <v>5101.2000000000007</v>
      </c>
      <c r="G1581" s="156" t="str">
        <f t="shared" si="99"/>
        <v>Janeiro</v>
      </c>
      <c r="H1581" s="193" t="str">
        <f t="shared" si="98"/>
        <v>Despesas</v>
      </c>
      <c r="I1581" s="67">
        <f t="shared" ca="1" si="101"/>
        <v>0</v>
      </c>
    </row>
    <row r="1582" spans="5:9" x14ac:dyDescent="0.25">
      <c r="E1582" s="196">
        <f t="shared" si="100"/>
        <v>5101.2000000000007</v>
      </c>
      <c r="G1582" s="156" t="str">
        <f t="shared" si="99"/>
        <v>Janeiro</v>
      </c>
      <c r="H1582" s="193" t="str">
        <f t="shared" si="98"/>
        <v>Despesas</v>
      </c>
      <c r="I1582" s="67">
        <f t="shared" ca="1" si="101"/>
        <v>0</v>
      </c>
    </row>
    <row r="1583" spans="5:9" x14ac:dyDescent="0.25">
      <c r="E1583" s="196">
        <f t="shared" si="100"/>
        <v>5101.2000000000007</v>
      </c>
      <c r="G1583" s="156" t="str">
        <f t="shared" si="99"/>
        <v>Janeiro</v>
      </c>
      <c r="H1583" s="193" t="str">
        <f t="shared" si="98"/>
        <v>Despesas</v>
      </c>
      <c r="I1583" s="67">
        <f t="shared" ca="1" si="101"/>
        <v>0</v>
      </c>
    </row>
    <row r="1584" spans="5:9" x14ac:dyDescent="0.25">
      <c r="E1584" s="196">
        <f t="shared" si="100"/>
        <v>5101.2000000000007</v>
      </c>
      <c r="G1584" s="156" t="str">
        <f t="shared" si="99"/>
        <v>Janeiro</v>
      </c>
      <c r="H1584" s="193" t="str">
        <f t="shared" si="98"/>
        <v>Despesas</v>
      </c>
      <c r="I1584" s="67">
        <f t="shared" ca="1" si="101"/>
        <v>0</v>
      </c>
    </row>
    <row r="1585" spans="5:9" x14ac:dyDescent="0.25">
      <c r="E1585" s="196">
        <f t="shared" si="100"/>
        <v>5101.2000000000007</v>
      </c>
      <c r="G1585" s="156" t="str">
        <f t="shared" si="99"/>
        <v>Janeiro</v>
      </c>
      <c r="H1585" s="193" t="str">
        <f t="shared" si="98"/>
        <v>Despesas</v>
      </c>
      <c r="I1585" s="67">
        <f t="shared" ca="1" si="101"/>
        <v>0</v>
      </c>
    </row>
    <row r="1586" spans="5:9" x14ac:dyDescent="0.25">
      <c r="E1586" s="196">
        <f t="shared" si="100"/>
        <v>5101.2000000000007</v>
      </c>
      <c r="G1586" s="156" t="str">
        <f t="shared" si="99"/>
        <v>Janeiro</v>
      </c>
      <c r="H1586" s="193" t="str">
        <f t="shared" si="98"/>
        <v>Despesas</v>
      </c>
      <c r="I1586" s="67">
        <f t="shared" ca="1" si="101"/>
        <v>0</v>
      </c>
    </row>
    <row r="1587" spans="5:9" x14ac:dyDescent="0.25">
      <c r="E1587" s="196">
        <f t="shared" si="100"/>
        <v>5101.2000000000007</v>
      </c>
      <c r="G1587" s="156" t="str">
        <f t="shared" si="99"/>
        <v>Janeiro</v>
      </c>
      <c r="H1587" s="193" t="str">
        <f t="shared" si="98"/>
        <v>Despesas</v>
      </c>
      <c r="I1587" s="67">
        <f t="shared" ca="1" si="101"/>
        <v>0</v>
      </c>
    </row>
    <row r="1588" spans="5:9" x14ac:dyDescent="0.25">
      <c r="E1588" s="196">
        <f t="shared" si="100"/>
        <v>5101.2000000000007</v>
      </c>
      <c r="G1588" s="156" t="str">
        <f t="shared" si="99"/>
        <v>Janeiro</v>
      </c>
      <c r="H1588" s="193" t="str">
        <f t="shared" si="98"/>
        <v>Despesas</v>
      </c>
      <c r="I1588" s="67">
        <f t="shared" ca="1" si="101"/>
        <v>0</v>
      </c>
    </row>
    <row r="1589" spans="5:9" x14ac:dyDescent="0.25">
      <c r="E1589" s="196">
        <f t="shared" si="100"/>
        <v>5101.2000000000007</v>
      </c>
      <c r="G1589" s="156" t="str">
        <f t="shared" si="99"/>
        <v>Janeiro</v>
      </c>
      <c r="H1589" s="193" t="str">
        <f t="shared" si="98"/>
        <v>Despesas</v>
      </c>
      <c r="I1589" s="67">
        <f t="shared" ca="1" si="101"/>
        <v>0</v>
      </c>
    </row>
    <row r="1590" spans="5:9" x14ac:dyDescent="0.25">
      <c r="E1590" s="196">
        <f t="shared" si="100"/>
        <v>5101.2000000000007</v>
      </c>
      <c r="G1590" s="156" t="str">
        <f t="shared" si="99"/>
        <v>Janeiro</v>
      </c>
      <c r="H1590" s="193" t="str">
        <f t="shared" si="98"/>
        <v>Despesas</v>
      </c>
      <c r="I1590" s="67">
        <f t="shared" ca="1" si="101"/>
        <v>0</v>
      </c>
    </row>
    <row r="1591" spans="5:9" x14ac:dyDescent="0.25">
      <c r="E1591" s="196">
        <f t="shared" si="100"/>
        <v>5101.2000000000007</v>
      </c>
      <c r="G1591" s="156" t="str">
        <f t="shared" si="99"/>
        <v>Janeiro</v>
      </c>
      <c r="H1591" s="193" t="str">
        <f t="shared" si="98"/>
        <v>Despesas</v>
      </c>
      <c r="I1591" s="67">
        <f t="shared" ca="1" si="101"/>
        <v>0</v>
      </c>
    </row>
    <row r="1592" spans="5:9" x14ac:dyDescent="0.25">
      <c r="E1592" s="196">
        <f t="shared" si="100"/>
        <v>5101.2000000000007</v>
      </c>
      <c r="G1592" s="156" t="str">
        <f t="shared" si="99"/>
        <v>Janeiro</v>
      </c>
      <c r="H1592" s="193" t="str">
        <f t="shared" si="98"/>
        <v>Despesas</v>
      </c>
      <c r="I1592" s="67">
        <f t="shared" ca="1" si="101"/>
        <v>0</v>
      </c>
    </row>
    <row r="1593" spans="5:9" x14ac:dyDescent="0.25">
      <c r="E1593" s="196">
        <f t="shared" si="100"/>
        <v>5101.2000000000007</v>
      </c>
      <c r="G1593" s="156" t="str">
        <f t="shared" si="99"/>
        <v>Janeiro</v>
      </c>
      <c r="H1593" s="193" t="str">
        <f t="shared" si="98"/>
        <v>Despesas</v>
      </c>
      <c r="I1593" s="67">
        <f t="shared" ca="1" si="101"/>
        <v>0</v>
      </c>
    </row>
    <row r="1594" spans="5:9" x14ac:dyDescent="0.25">
      <c r="E1594" s="196">
        <f t="shared" si="100"/>
        <v>5101.2000000000007</v>
      </c>
      <c r="G1594" s="156" t="str">
        <f t="shared" si="99"/>
        <v>Janeiro</v>
      </c>
      <c r="H1594" s="193" t="str">
        <f t="shared" si="98"/>
        <v>Despesas</v>
      </c>
      <c r="I1594" s="67">
        <f t="shared" ca="1" si="101"/>
        <v>0</v>
      </c>
    </row>
    <row r="1595" spans="5:9" x14ac:dyDescent="0.25">
      <c r="E1595" s="196">
        <f t="shared" si="100"/>
        <v>5101.2000000000007</v>
      </c>
      <c r="G1595" s="156" t="str">
        <f t="shared" si="99"/>
        <v>Janeiro</v>
      </c>
      <c r="H1595" s="193" t="str">
        <f t="shared" si="98"/>
        <v>Despesas</v>
      </c>
      <c r="I1595" s="67">
        <f t="shared" ca="1" si="101"/>
        <v>0</v>
      </c>
    </row>
    <row r="1596" spans="5:9" x14ac:dyDescent="0.25">
      <c r="E1596" s="196">
        <f t="shared" si="100"/>
        <v>5101.2000000000007</v>
      </c>
      <c r="G1596" s="156" t="str">
        <f t="shared" si="99"/>
        <v>Janeiro</v>
      </c>
      <c r="H1596" s="193" t="str">
        <f t="shared" si="98"/>
        <v>Despesas</v>
      </c>
      <c r="I1596" s="67">
        <f t="shared" ca="1" si="101"/>
        <v>0</v>
      </c>
    </row>
    <row r="1597" spans="5:9" x14ac:dyDescent="0.25">
      <c r="E1597" s="196">
        <f t="shared" si="100"/>
        <v>5101.2000000000007</v>
      </c>
      <c r="G1597" s="156" t="str">
        <f t="shared" si="99"/>
        <v>Janeiro</v>
      </c>
      <c r="H1597" s="193" t="str">
        <f t="shared" si="98"/>
        <v>Despesas</v>
      </c>
      <c r="I1597" s="67">
        <f t="shared" ca="1" si="101"/>
        <v>0</v>
      </c>
    </row>
    <row r="1598" spans="5:9" x14ac:dyDescent="0.25">
      <c r="E1598" s="196">
        <f t="shared" si="100"/>
        <v>5101.2000000000007</v>
      </c>
      <c r="G1598" s="156" t="str">
        <f t="shared" si="99"/>
        <v>Janeiro</v>
      </c>
      <c r="H1598" s="193" t="str">
        <f t="shared" si="98"/>
        <v>Despesas</v>
      </c>
      <c r="I1598" s="67">
        <f t="shared" ca="1" si="101"/>
        <v>0</v>
      </c>
    </row>
    <row r="1599" spans="5:9" x14ac:dyDescent="0.25">
      <c r="E1599" s="196">
        <f t="shared" si="100"/>
        <v>5101.2000000000007</v>
      </c>
      <c r="G1599" s="156" t="str">
        <f t="shared" si="99"/>
        <v>Janeiro</v>
      </c>
      <c r="H1599" s="193" t="str">
        <f t="shared" si="98"/>
        <v>Despesas</v>
      </c>
      <c r="I1599" s="67">
        <f t="shared" ca="1" si="101"/>
        <v>0</v>
      </c>
    </row>
    <row r="1600" spans="5:9" x14ac:dyDescent="0.25">
      <c r="E1600" s="196">
        <f t="shared" si="100"/>
        <v>5101.2000000000007</v>
      </c>
      <c r="G1600" s="156" t="str">
        <f t="shared" si="99"/>
        <v>Janeiro</v>
      </c>
      <c r="H1600" s="193" t="str">
        <f t="shared" si="98"/>
        <v>Despesas</v>
      </c>
      <c r="I1600" s="67">
        <f t="shared" ca="1" si="101"/>
        <v>0</v>
      </c>
    </row>
    <row r="1601" spans="5:9" x14ac:dyDescent="0.25">
      <c r="E1601" s="196">
        <f t="shared" si="100"/>
        <v>5101.2000000000007</v>
      </c>
      <c r="G1601" s="156" t="str">
        <f t="shared" si="99"/>
        <v>Janeiro</v>
      </c>
      <c r="H1601" s="193" t="str">
        <f t="shared" si="98"/>
        <v>Despesas</v>
      </c>
      <c r="I1601" s="67">
        <f t="shared" ca="1" si="101"/>
        <v>0</v>
      </c>
    </row>
    <row r="1602" spans="5:9" x14ac:dyDescent="0.25">
      <c r="E1602" s="196">
        <f t="shared" si="100"/>
        <v>5101.2000000000007</v>
      </c>
      <c r="G1602" s="156" t="str">
        <f t="shared" si="99"/>
        <v>Janeiro</v>
      </c>
      <c r="H1602" s="193" t="str">
        <f t="shared" si="98"/>
        <v>Despesas</v>
      </c>
      <c r="I1602" s="67">
        <f t="shared" ca="1" si="101"/>
        <v>0</v>
      </c>
    </row>
    <row r="1603" spans="5:9" x14ac:dyDescent="0.25">
      <c r="E1603" s="196">
        <f t="shared" si="100"/>
        <v>5101.2000000000007</v>
      </c>
      <c r="G1603" s="156" t="str">
        <f t="shared" si="99"/>
        <v>Janeiro</v>
      </c>
      <c r="H1603" s="193" t="str">
        <f t="shared" ref="H1603:H1666" si="102">IF(B1603&gt;0,"Receitas","Despesas")</f>
        <v>Despesas</v>
      </c>
      <c r="I1603" s="67">
        <f t="shared" ca="1" si="101"/>
        <v>0</v>
      </c>
    </row>
    <row r="1604" spans="5:9" x14ac:dyDescent="0.25">
      <c r="E1604" s="196">
        <f t="shared" si="100"/>
        <v>5101.2000000000007</v>
      </c>
      <c r="G1604" s="156" t="str">
        <f t="shared" si="99"/>
        <v>Janeiro</v>
      </c>
      <c r="H1604" s="193" t="str">
        <f t="shared" si="102"/>
        <v>Despesas</v>
      </c>
      <c r="I1604" s="67">
        <f t="shared" ca="1" si="101"/>
        <v>0</v>
      </c>
    </row>
    <row r="1605" spans="5:9" x14ac:dyDescent="0.25">
      <c r="E1605" s="196">
        <f t="shared" si="100"/>
        <v>5101.2000000000007</v>
      </c>
      <c r="G1605" s="156" t="str">
        <f t="shared" si="99"/>
        <v>Janeiro</v>
      </c>
      <c r="H1605" s="193" t="str">
        <f t="shared" si="102"/>
        <v>Despesas</v>
      </c>
      <c r="I1605" s="67">
        <f t="shared" ca="1" si="101"/>
        <v>0</v>
      </c>
    </row>
    <row r="1606" spans="5:9" x14ac:dyDescent="0.25">
      <c r="E1606" s="196">
        <f t="shared" si="100"/>
        <v>5101.2000000000007</v>
      </c>
      <c r="G1606" s="156" t="str">
        <f t="shared" si="99"/>
        <v>Janeiro</v>
      </c>
      <c r="H1606" s="193" t="str">
        <f t="shared" si="102"/>
        <v>Despesas</v>
      </c>
      <c r="I1606" s="67">
        <f t="shared" ca="1" si="101"/>
        <v>0</v>
      </c>
    </row>
    <row r="1607" spans="5:9" x14ac:dyDescent="0.25">
      <c r="E1607" s="196">
        <f t="shared" si="100"/>
        <v>5101.2000000000007</v>
      </c>
      <c r="G1607" s="156" t="str">
        <f t="shared" si="99"/>
        <v>Janeiro</v>
      </c>
      <c r="H1607" s="193" t="str">
        <f t="shared" si="102"/>
        <v>Despesas</v>
      </c>
      <c r="I1607" s="67">
        <f t="shared" ca="1" si="101"/>
        <v>0</v>
      </c>
    </row>
    <row r="1608" spans="5:9" x14ac:dyDescent="0.25">
      <c r="E1608" s="196">
        <f t="shared" si="100"/>
        <v>5101.2000000000007</v>
      </c>
      <c r="G1608" s="156" t="str">
        <f t="shared" si="99"/>
        <v>Janeiro</v>
      </c>
      <c r="H1608" s="193" t="str">
        <f t="shared" si="102"/>
        <v>Despesas</v>
      </c>
      <c r="I1608" s="67">
        <f t="shared" ca="1" si="101"/>
        <v>0</v>
      </c>
    </row>
    <row r="1609" spans="5:9" x14ac:dyDescent="0.25">
      <c r="E1609" s="196">
        <f t="shared" si="100"/>
        <v>5101.2000000000007</v>
      </c>
      <c r="G1609" s="156" t="str">
        <f t="shared" si="99"/>
        <v>Janeiro</v>
      </c>
      <c r="H1609" s="193" t="str">
        <f t="shared" si="102"/>
        <v>Despesas</v>
      </c>
      <c r="I1609" s="67">
        <f t="shared" ca="1" si="101"/>
        <v>0</v>
      </c>
    </row>
    <row r="1610" spans="5:9" x14ac:dyDescent="0.25">
      <c r="E1610" s="196">
        <f t="shared" si="100"/>
        <v>5101.2000000000007</v>
      </c>
      <c r="G1610" s="156" t="str">
        <f t="shared" si="99"/>
        <v>Janeiro</v>
      </c>
      <c r="H1610" s="193" t="str">
        <f t="shared" si="102"/>
        <v>Despesas</v>
      </c>
      <c r="I1610" s="67">
        <f t="shared" ca="1" si="101"/>
        <v>0</v>
      </c>
    </row>
    <row r="1611" spans="5:9" x14ac:dyDescent="0.25">
      <c r="E1611" s="196">
        <f t="shared" si="100"/>
        <v>5101.2000000000007</v>
      </c>
      <c r="G1611" s="156" t="str">
        <f t="shared" si="99"/>
        <v>Janeiro</v>
      </c>
      <c r="H1611" s="193" t="str">
        <f t="shared" si="102"/>
        <v>Despesas</v>
      </c>
      <c r="I1611" s="67">
        <f t="shared" ca="1" si="101"/>
        <v>0</v>
      </c>
    </row>
    <row r="1612" spans="5:9" x14ac:dyDescent="0.25">
      <c r="E1612" s="196">
        <f t="shared" si="100"/>
        <v>5101.2000000000007</v>
      </c>
      <c r="G1612" s="156" t="str">
        <f t="shared" si="99"/>
        <v>Janeiro</v>
      </c>
      <c r="H1612" s="193" t="str">
        <f t="shared" si="102"/>
        <v>Despesas</v>
      </c>
      <c r="I1612" s="67">
        <f t="shared" ca="1" si="101"/>
        <v>0</v>
      </c>
    </row>
    <row r="1613" spans="5:9" x14ac:dyDescent="0.25">
      <c r="E1613" s="196">
        <f t="shared" si="100"/>
        <v>5101.2000000000007</v>
      </c>
      <c r="G1613" s="156" t="str">
        <f t="shared" si="99"/>
        <v>Janeiro</v>
      </c>
      <c r="H1613" s="193" t="str">
        <f t="shared" si="102"/>
        <v>Despesas</v>
      </c>
      <c r="I1613" s="67">
        <f t="shared" ca="1" si="101"/>
        <v>0</v>
      </c>
    </row>
    <row r="1614" spans="5:9" x14ac:dyDescent="0.25">
      <c r="E1614" s="196">
        <f t="shared" si="100"/>
        <v>5101.2000000000007</v>
      </c>
      <c r="G1614" s="156" t="str">
        <f t="shared" ref="G1614:G1677" si="103">IF(ISNA(VLOOKUP(MONTH(A1614),$O$3:$P$14,2)),"",VLOOKUP(MONTH(A1614),$O$3:$P$14,2))</f>
        <v>Janeiro</v>
      </c>
      <c r="H1614" s="193" t="str">
        <f t="shared" si="102"/>
        <v>Despesas</v>
      </c>
      <c r="I1614" s="67">
        <f t="shared" ca="1" si="101"/>
        <v>0</v>
      </c>
    </row>
    <row r="1615" spans="5:9" x14ac:dyDescent="0.25">
      <c r="E1615" s="196">
        <f t="shared" ref="E1615:E1678" si="104">E1614+B1615</f>
        <v>5101.2000000000007</v>
      </c>
      <c r="G1615" s="156" t="str">
        <f t="shared" si="103"/>
        <v>Janeiro</v>
      </c>
      <c r="H1615" s="193" t="str">
        <f t="shared" si="102"/>
        <v>Despesas</v>
      </c>
      <c r="I1615" s="67">
        <f t="shared" ca="1" si="101"/>
        <v>0</v>
      </c>
    </row>
    <row r="1616" spans="5:9" x14ac:dyDescent="0.25">
      <c r="E1616" s="196">
        <f t="shared" si="104"/>
        <v>5101.2000000000007</v>
      </c>
      <c r="G1616" s="156" t="str">
        <f t="shared" si="103"/>
        <v>Janeiro</v>
      </c>
      <c r="H1616" s="193" t="str">
        <f t="shared" si="102"/>
        <v>Despesas</v>
      </c>
      <c r="I1616" s="67">
        <f t="shared" ca="1" si="101"/>
        <v>0</v>
      </c>
    </row>
    <row r="1617" spans="5:9" x14ac:dyDescent="0.25">
      <c r="E1617" s="196">
        <f t="shared" si="104"/>
        <v>5101.2000000000007</v>
      </c>
      <c r="G1617" s="156" t="str">
        <f t="shared" si="103"/>
        <v>Janeiro</v>
      </c>
      <c r="H1617" s="193" t="str">
        <f t="shared" si="102"/>
        <v>Despesas</v>
      </c>
      <c r="I1617" s="67">
        <f t="shared" ca="1" si="101"/>
        <v>0</v>
      </c>
    </row>
    <row r="1618" spans="5:9" x14ac:dyDescent="0.25">
      <c r="E1618" s="196">
        <f t="shared" si="104"/>
        <v>5101.2000000000007</v>
      </c>
      <c r="G1618" s="156" t="str">
        <f t="shared" si="103"/>
        <v>Janeiro</v>
      </c>
      <c r="H1618" s="193" t="str">
        <f t="shared" si="102"/>
        <v>Despesas</v>
      </c>
      <c r="I1618" s="67">
        <f t="shared" ca="1" si="101"/>
        <v>0</v>
      </c>
    </row>
    <row r="1619" spans="5:9" x14ac:dyDescent="0.25">
      <c r="E1619" s="196">
        <f t="shared" si="104"/>
        <v>5101.2000000000007</v>
      </c>
      <c r="G1619" s="156" t="str">
        <f t="shared" si="103"/>
        <v>Janeiro</v>
      </c>
      <c r="H1619" s="193" t="str">
        <f t="shared" si="102"/>
        <v>Despesas</v>
      </c>
      <c r="I1619" s="67">
        <f t="shared" ca="1" si="101"/>
        <v>0</v>
      </c>
    </row>
    <row r="1620" spans="5:9" x14ac:dyDescent="0.25">
      <c r="E1620" s="196">
        <f t="shared" si="104"/>
        <v>5101.2000000000007</v>
      </c>
      <c r="G1620" s="156" t="str">
        <f t="shared" si="103"/>
        <v>Janeiro</v>
      </c>
      <c r="H1620" s="193" t="str">
        <f t="shared" si="102"/>
        <v>Despesas</v>
      </c>
      <c r="I1620" s="67">
        <f t="shared" ca="1" si="101"/>
        <v>0</v>
      </c>
    </row>
    <row r="1621" spans="5:9" x14ac:dyDescent="0.25">
      <c r="E1621" s="196">
        <f t="shared" si="104"/>
        <v>5101.2000000000007</v>
      </c>
      <c r="G1621" s="156" t="str">
        <f t="shared" si="103"/>
        <v>Janeiro</v>
      </c>
      <c r="H1621" s="193" t="str">
        <f t="shared" si="102"/>
        <v>Despesas</v>
      </c>
      <c r="I1621" s="67">
        <f t="shared" ca="1" si="101"/>
        <v>0</v>
      </c>
    </row>
    <row r="1622" spans="5:9" x14ac:dyDescent="0.25">
      <c r="E1622" s="196">
        <f t="shared" si="104"/>
        <v>5101.2000000000007</v>
      </c>
      <c r="G1622" s="156" t="str">
        <f t="shared" si="103"/>
        <v>Janeiro</v>
      </c>
      <c r="H1622" s="193" t="str">
        <f t="shared" si="102"/>
        <v>Despesas</v>
      </c>
      <c r="I1622" s="67">
        <f t="shared" ref="I1622:I1685" ca="1" si="105">IF(A1622=TODAY(),IF(A1623=TODAY(),0,E1622),0)</f>
        <v>0</v>
      </c>
    </row>
    <row r="1623" spans="5:9" x14ac:dyDescent="0.25">
      <c r="E1623" s="196">
        <f t="shared" si="104"/>
        <v>5101.2000000000007</v>
      </c>
      <c r="G1623" s="156" t="str">
        <f t="shared" si="103"/>
        <v>Janeiro</v>
      </c>
      <c r="H1623" s="193" t="str">
        <f t="shared" si="102"/>
        <v>Despesas</v>
      </c>
      <c r="I1623" s="67">
        <f t="shared" ca="1" si="105"/>
        <v>0</v>
      </c>
    </row>
    <row r="1624" spans="5:9" x14ac:dyDescent="0.25">
      <c r="E1624" s="196">
        <f t="shared" si="104"/>
        <v>5101.2000000000007</v>
      </c>
      <c r="G1624" s="156" t="str">
        <f t="shared" si="103"/>
        <v>Janeiro</v>
      </c>
      <c r="H1624" s="193" t="str">
        <f t="shared" si="102"/>
        <v>Despesas</v>
      </c>
      <c r="I1624" s="67">
        <f t="shared" ca="1" si="105"/>
        <v>0</v>
      </c>
    </row>
    <row r="1625" spans="5:9" x14ac:dyDescent="0.25">
      <c r="E1625" s="196">
        <f t="shared" si="104"/>
        <v>5101.2000000000007</v>
      </c>
      <c r="G1625" s="156" t="str">
        <f t="shared" si="103"/>
        <v>Janeiro</v>
      </c>
      <c r="H1625" s="193" t="str">
        <f t="shared" si="102"/>
        <v>Despesas</v>
      </c>
      <c r="I1625" s="67">
        <f t="shared" ca="1" si="105"/>
        <v>0</v>
      </c>
    </row>
    <row r="1626" spans="5:9" x14ac:dyDescent="0.25">
      <c r="E1626" s="196">
        <f t="shared" si="104"/>
        <v>5101.2000000000007</v>
      </c>
      <c r="G1626" s="156" t="str">
        <f t="shared" si="103"/>
        <v>Janeiro</v>
      </c>
      <c r="H1626" s="193" t="str">
        <f t="shared" si="102"/>
        <v>Despesas</v>
      </c>
      <c r="I1626" s="67">
        <f t="shared" ca="1" si="105"/>
        <v>0</v>
      </c>
    </row>
    <row r="1627" spans="5:9" x14ac:dyDescent="0.25">
      <c r="E1627" s="196">
        <f t="shared" si="104"/>
        <v>5101.2000000000007</v>
      </c>
      <c r="G1627" s="156" t="str">
        <f t="shared" si="103"/>
        <v>Janeiro</v>
      </c>
      <c r="H1627" s="193" t="str">
        <f t="shared" si="102"/>
        <v>Despesas</v>
      </c>
      <c r="I1627" s="67">
        <f t="shared" ca="1" si="105"/>
        <v>0</v>
      </c>
    </row>
    <row r="1628" spans="5:9" x14ac:dyDescent="0.25">
      <c r="E1628" s="196">
        <f t="shared" si="104"/>
        <v>5101.2000000000007</v>
      </c>
      <c r="G1628" s="156" t="str">
        <f t="shared" si="103"/>
        <v>Janeiro</v>
      </c>
      <c r="H1628" s="193" t="str">
        <f t="shared" si="102"/>
        <v>Despesas</v>
      </c>
      <c r="I1628" s="67">
        <f t="shared" ca="1" si="105"/>
        <v>0</v>
      </c>
    </row>
    <row r="1629" spans="5:9" x14ac:dyDescent="0.25">
      <c r="E1629" s="196">
        <f t="shared" si="104"/>
        <v>5101.2000000000007</v>
      </c>
      <c r="G1629" s="156" t="str">
        <f t="shared" si="103"/>
        <v>Janeiro</v>
      </c>
      <c r="H1629" s="193" t="str">
        <f t="shared" si="102"/>
        <v>Despesas</v>
      </c>
      <c r="I1629" s="67">
        <f t="shared" ca="1" si="105"/>
        <v>0</v>
      </c>
    </row>
    <row r="1630" spans="5:9" x14ac:dyDescent="0.25">
      <c r="E1630" s="196">
        <f t="shared" si="104"/>
        <v>5101.2000000000007</v>
      </c>
      <c r="G1630" s="156" t="str">
        <f t="shared" si="103"/>
        <v>Janeiro</v>
      </c>
      <c r="H1630" s="193" t="str">
        <f t="shared" si="102"/>
        <v>Despesas</v>
      </c>
      <c r="I1630" s="67">
        <f t="shared" ca="1" si="105"/>
        <v>0</v>
      </c>
    </row>
    <row r="1631" spans="5:9" x14ac:dyDescent="0.25">
      <c r="E1631" s="196">
        <f t="shared" si="104"/>
        <v>5101.2000000000007</v>
      </c>
      <c r="G1631" s="156" t="str">
        <f t="shared" si="103"/>
        <v>Janeiro</v>
      </c>
      <c r="H1631" s="193" t="str">
        <f t="shared" si="102"/>
        <v>Despesas</v>
      </c>
      <c r="I1631" s="67">
        <f t="shared" ca="1" si="105"/>
        <v>0</v>
      </c>
    </row>
    <row r="1632" spans="5:9" x14ac:dyDescent="0.25">
      <c r="E1632" s="196">
        <f t="shared" si="104"/>
        <v>5101.2000000000007</v>
      </c>
      <c r="G1632" s="156" t="str">
        <f t="shared" si="103"/>
        <v>Janeiro</v>
      </c>
      <c r="H1632" s="193" t="str">
        <f t="shared" si="102"/>
        <v>Despesas</v>
      </c>
      <c r="I1632" s="67">
        <f t="shared" ca="1" si="105"/>
        <v>0</v>
      </c>
    </row>
    <row r="1633" spans="5:9" x14ac:dyDescent="0.25">
      <c r="E1633" s="196">
        <f t="shared" si="104"/>
        <v>5101.2000000000007</v>
      </c>
      <c r="G1633" s="156" t="str">
        <f t="shared" si="103"/>
        <v>Janeiro</v>
      </c>
      <c r="H1633" s="193" t="str">
        <f t="shared" si="102"/>
        <v>Despesas</v>
      </c>
      <c r="I1633" s="67">
        <f t="shared" ca="1" si="105"/>
        <v>0</v>
      </c>
    </row>
    <row r="1634" spans="5:9" x14ac:dyDescent="0.25">
      <c r="E1634" s="196">
        <f t="shared" si="104"/>
        <v>5101.2000000000007</v>
      </c>
      <c r="G1634" s="156" t="str">
        <f t="shared" si="103"/>
        <v>Janeiro</v>
      </c>
      <c r="H1634" s="193" t="str">
        <f t="shared" si="102"/>
        <v>Despesas</v>
      </c>
      <c r="I1634" s="67">
        <f t="shared" ca="1" si="105"/>
        <v>0</v>
      </c>
    </row>
    <row r="1635" spans="5:9" x14ac:dyDescent="0.25">
      <c r="E1635" s="196">
        <f t="shared" si="104"/>
        <v>5101.2000000000007</v>
      </c>
      <c r="G1635" s="156" t="str">
        <f t="shared" si="103"/>
        <v>Janeiro</v>
      </c>
      <c r="H1635" s="193" t="str">
        <f t="shared" si="102"/>
        <v>Despesas</v>
      </c>
      <c r="I1635" s="67">
        <f t="shared" ca="1" si="105"/>
        <v>0</v>
      </c>
    </row>
    <row r="1636" spans="5:9" x14ac:dyDescent="0.25">
      <c r="E1636" s="196">
        <f t="shared" si="104"/>
        <v>5101.2000000000007</v>
      </c>
      <c r="G1636" s="156" t="str">
        <f t="shared" si="103"/>
        <v>Janeiro</v>
      </c>
      <c r="H1636" s="193" t="str">
        <f t="shared" si="102"/>
        <v>Despesas</v>
      </c>
      <c r="I1636" s="67">
        <f t="shared" ca="1" si="105"/>
        <v>0</v>
      </c>
    </row>
    <row r="1637" spans="5:9" x14ac:dyDescent="0.25">
      <c r="E1637" s="196">
        <f t="shared" si="104"/>
        <v>5101.2000000000007</v>
      </c>
      <c r="G1637" s="156" t="str">
        <f t="shared" si="103"/>
        <v>Janeiro</v>
      </c>
      <c r="H1637" s="193" t="str">
        <f t="shared" si="102"/>
        <v>Despesas</v>
      </c>
      <c r="I1637" s="67">
        <f t="shared" ca="1" si="105"/>
        <v>0</v>
      </c>
    </row>
    <row r="1638" spans="5:9" x14ac:dyDescent="0.25">
      <c r="E1638" s="196">
        <f t="shared" si="104"/>
        <v>5101.2000000000007</v>
      </c>
      <c r="G1638" s="156" t="str">
        <f t="shared" si="103"/>
        <v>Janeiro</v>
      </c>
      <c r="H1638" s="193" t="str">
        <f t="shared" si="102"/>
        <v>Despesas</v>
      </c>
      <c r="I1638" s="67">
        <f t="shared" ca="1" si="105"/>
        <v>0</v>
      </c>
    </row>
    <row r="1639" spans="5:9" x14ac:dyDescent="0.25">
      <c r="E1639" s="196">
        <f t="shared" si="104"/>
        <v>5101.2000000000007</v>
      </c>
      <c r="G1639" s="156" t="str">
        <f t="shared" si="103"/>
        <v>Janeiro</v>
      </c>
      <c r="H1639" s="193" t="str">
        <f t="shared" si="102"/>
        <v>Despesas</v>
      </c>
      <c r="I1639" s="67">
        <f t="shared" ca="1" si="105"/>
        <v>0</v>
      </c>
    </row>
    <row r="1640" spans="5:9" x14ac:dyDescent="0.25">
      <c r="E1640" s="196">
        <f t="shared" si="104"/>
        <v>5101.2000000000007</v>
      </c>
      <c r="G1640" s="156" t="str">
        <f t="shared" si="103"/>
        <v>Janeiro</v>
      </c>
      <c r="H1640" s="193" t="str">
        <f t="shared" si="102"/>
        <v>Despesas</v>
      </c>
      <c r="I1640" s="67">
        <f t="shared" ca="1" si="105"/>
        <v>0</v>
      </c>
    </row>
    <row r="1641" spans="5:9" x14ac:dyDescent="0.25">
      <c r="E1641" s="196">
        <f t="shared" si="104"/>
        <v>5101.2000000000007</v>
      </c>
      <c r="G1641" s="156" t="str">
        <f t="shared" si="103"/>
        <v>Janeiro</v>
      </c>
      <c r="H1641" s="193" t="str">
        <f t="shared" si="102"/>
        <v>Despesas</v>
      </c>
      <c r="I1641" s="67">
        <f t="shared" ca="1" si="105"/>
        <v>0</v>
      </c>
    </row>
    <row r="1642" spans="5:9" x14ac:dyDescent="0.25">
      <c r="E1642" s="196">
        <f t="shared" si="104"/>
        <v>5101.2000000000007</v>
      </c>
      <c r="G1642" s="156" t="str">
        <f t="shared" si="103"/>
        <v>Janeiro</v>
      </c>
      <c r="H1642" s="193" t="str">
        <f t="shared" si="102"/>
        <v>Despesas</v>
      </c>
      <c r="I1642" s="67">
        <f t="shared" ca="1" si="105"/>
        <v>0</v>
      </c>
    </row>
    <row r="1643" spans="5:9" x14ac:dyDescent="0.25">
      <c r="E1643" s="196">
        <f t="shared" si="104"/>
        <v>5101.2000000000007</v>
      </c>
      <c r="G1643" s="156" t="str">
        <f t="shared" si="103"/>
        <v>Janeiro</v>
      </c>
      <c r="H1643" s="193" t="str">
        <f t="shared" si="102"/>
        <v>Despesas</v>
      </c>
      <c r="I1643" s="67">
        <f t="shared" ca="1" si="105"/>
        <v>0</v>
      </c>
    </row>
    <row r="1644" spans="5:9" x14ac:dyDescent="0.25">
      <c r="E1644" s="196">
        <f t="shared" si="104"/>
        <v>5101.2000000000007</v>
      </c>
      <c r="G1644" s="156" t="str">
        <f t="shared" si="103"/>
        <v>Janeiro</v>
      </c>
      <c r="H1644" s="193" t="str">
        <f t="shared" si="102"/>
        <v>Despesas</v>
      </c>
      <c r="I1644" s="67">
        <f t="shared" ca="1" si="105"/>
        <v>0</v>
      </c>
    </row>
    <row r="1645" spans="5:9" x14ac:dyDescent="0.25">
      <c r="E1645" s="196">
        <f t="shared" si="104"/>
        <v>5101.2000000000007</v>
      </c>
      <c r="G1645" s="156" t="str">
        <f t="shared" si="103"/>
        <v>Janeiro</v>
      </c>
      <c r="H1645" s="193" t="str">
        <f t="shared" si="102"/>
        <v>Despesas</v>
      </c>
      <c r="I1645" s="67">
        <f t="shared" ca="1" si="105"/>
        <v>0</v>
      </c>
    </row>
    <row r="1646" spans="5:9" x14ac:dyDescent="0.25">
      <c r="E1646" s="196">
        <f t="shared" si="104"/>
        <v>5101.2000000000007</v>
      </c>
      <c r="G1646" s="156" t="str">
        <f t="shared" si="103"/>
        <v>Janeiro</v>
      </c>
      <c r="H1646" s="193" t="str">
        <f t="shared" si="102"/>
        <v>Despesas</v>
      </c>
      <c r="I1646" s="67">
        <f t="shared" ca="1" si="105"/>
        <v>0</v>
      </c>
    </row>
    <row r="1647" spans="5:9" x14ac:dyDescent="0.25">
      <c r="E1647" s="196">
        <f t="shared" si="104"/>
        <v>5101.2000000000007</v>
      </c>
      <c r="G1647" s="156" t="str">
        <f t="shared" si="103"/>
        <v>Janeiro</v>
      </c>
      <c r="H1647" s="193" t="str">
        <f t="shared" si="102"/>
        <v>Despesas</v>
      </c>
      <c r="I1647" s="67">
        <f t="shared" ca="1" si="105"/>
        <v>0</v>
      </c>
    </row>
    <row r="1648" spans="5:9" x14ac:dyDescent="0.25">
      <c r="E1648" s="196">
        <f t="shared" si="104"/>
        <v>5101.2000000000007</v>
      </c>
      <c r="G1648" s="156" t="str">
        <f t="shared" si="103"/>
        <v>Janeiro</v>
      </c>
      <c r="H1648" s="193" t="str">
        <f t="shared" si="102"/>
        <v>Despesas</v>
      </c>
      <c r="I1648" s="67">
        <f t="shared" ca="1" si="105"/>
        <v>0</v>
      </c>
    </row>
    <row r="1649" spans="5:9" x14ac:dyDescent="0.25">
      <c r="E1649" s="196">
        <f t="shared" si="104"/>
        <v>5101.2000000000007</v>
      </c>
      <c r="G1649" s="156" t="str">
        <f t="shared" si="103"/>
        <v>Janeiro</v>
      </c>
      <c r="H1649" s="193" t="str">
        <f t="shared" si="102"/>
        <v>Despesas</v>
      </c>
      <c r="I1649" s="67">
        <f t="shared" ca="1" si="105"/>
        <v>0</v>
      </c>
    </row>
    <row r="1650" spans="5:9" x14ac:dyDescent="0.25">
      <c r="E1650" s="196">
        <f t="shared" si="104"/>
        <v>5101.2000000000007</v>
      </c>
      <c r="G1650" s="156" t="str">
        <f t="shared" si="103"/>
        <v>Janeiro</v>
      </c>
      <c r="H1650" s="193" t="str">
        <f t="shared" si="102"/>
        <v>Despesas</v>
      </c>
      <c r="I1650" s="67">
        <f t="shared" ca="1" si="105"/>
        <v>0</v>
      </c>
    </row>
    <row r="1651" spans="5:9" x14ac:dyDescent="0.25">
      <c r="E1651" s="196">
        <f t="shared" si="104"/>
        <v>5101.2000000000007</v>
      </c>
      <c r="G1651" s="156" t="str">
        <f t="shared" si="103"/>
        <v>Janeiro</v>
      </c>
      <c r="H1651" s="193" t="str">
        <f t="shared" si="102"/>
        <v>Despesas</v>
      </c>
      <c r="I1651" s="67">
        <f t="shared" ca="1" si="105"/>
        <v>0</v>
      </c>
    </row>
    <row r="1652" spans="5:9" x14ac:dyDescent="0.25">
      <c r="E1652" s="196">
        <f t="shared" si="104"/>
        <v>5101.2000000000007</v>
      </c>
      <c r="G1652" s="156" t="str">
        <f t="shared" si="103"/>
        <v>Janeiro</v>
      </c>
      <c r="H1652" s="193" t="str">
        <f t="shared" si="102"/>
        <v>Despesas</v>
      </c>
      <c r="I1652" s="67">
        <f t="shared" ca="1" si="105"/>
        <v>0</v>
      </c>
    </row>
    <row r="1653" spans="5:9" x14ac:dyDescent="0.25">
      <c r="E1653" s="196">
        <f t="shared" si="104"/>
        <v>5101.2000000000007</v>
      </c>
      <c r="G1653" s="156" t="str">
        <f t="shared" si="103"/>
        <v>Janeiro</v>
      </c>
      <c r="H1653" s="193" t="str">
        <f t="shared" si="102"/>
        <v>Despesas</v>
      </c>
      <c r="I1653" s="67">
        <f t="shared" ca="1" si="105"/>
        <v>0</v>
      </c>
    </row>
    <row r="1654" spans="5:9" x14ac:dyDescent="0.25">
      <c r="E1654" s="196">
        <f t="shared" si="104"/>
        <v>5101.2000000000007</v>
      </c>
      <c r="G1654" s="156" t="str">
        <f t="shared" si="103"/>
        <v>Janeiro</v>
      </c>
      <c r="H1654" s="193" t="str">
        <f t="shared" si="102"/>
        <v>Despesas</v>
      </c>
      <c r="I1654" s="67">
        <f t="shared" ca="1" si="105"/>
        <v>0</v>
      </c>
    </row>
    <row r="1655" spans="5:9" x14ac:dyDescent="0.25">
      <c r="E1655" s="196">
        <f t="shared" si="104"/>
        <v>5101.2000000000007</v>
      </c>
      <c r="G1655" s="156" t="str">
        <f t="shared" si="103"/>
        <v>Janeiro</v>
      </c>
      <c r="H1655" s="193" t="str">
        <f t="shared" si="102"/>
        <v>Despesas</v>
      </c>
      <c r="I1655" s="67">
        <f t="shared" ca="1" si="105"/>
        <v>0</v>
      </c>
    </row>
    <row r="1656" spans="5:9" x14ac:dyDescent="0.25">
      <c r="E1656" s="196">
        <f t="shared" si="104"/>
        <v>5101.2000000000007</v>
      </c>
      <c r="G1656" s="156" t="str">
        <f t="shared" si="103"/>
        <v>Janeiro</v>
      </c>
      <c r="H1656" s="193" t="str">
        <f t="shared" si="102"/>
        <v>Despesas</v>
      </c>
      <c r="I1656" s="67">
        <f t="shared" ca="1" si="105"/>
        <v>0</v>
      </c>
    </row>
    <row r="1657" spans="5:9" x14ac:dyDescent="0.25">
      <c r="E1657" s="196">
        <f t="shared" si="104"/>
        <v>5101.2000000000007</v>
      </c>
      <c r="G1657" s="156" t="str">
        <f t="shared" si="103"/>
        <v>Janeiro</v>
      </c>
      <c r="H1657" s="193" t="str">
        <f t="shared" si="102"/>
        <v>Despesas</v>
      </c>
      <c r="I1657" s="67">
        <f t="shared" ca="1" si="105"/>
        <v>0</v>
      </c>
    </row>
    <row r="1658" spans="5:9" x14ac:dyDescent="0.25">
      <c r="E1658" s="196">
        <f t="shared" si="104"/>
        <v>5101.2000000000007</v>
      </c>
      <c r="G1658" s="156" t="str">
        <f t="shared" si="103"/>
        <v>Janeiro</v>
      </c>
      <c r="H1658" s="193" t="str">
        <f t="shared" si="102"/>
        <v>Despesas</v>
      </c>
      <c r="I1658" s="67">
        <f t="shared" ca="1" si="105"/>
        <v>0</v>
      </c>
    </row>
    <row r="1659" spans="5:9" x14ac:dyDescent="0.25">
      <c r="E1659" s="196">
        <f t="shared" si="104"/>
        <v>5101.2000000000007</v>
      </c>
      <c r="G1659" s="156" t="str">
        <f t="shared" si="103"/>
        <v>Janeiro</v>
      </c>
      <c r="H1659" s="193" t="str">
        <f t="shared" si="102"/>
        <v>Despesas</v>
      </c>
      <c r="I1659" s="67">
        <f t="shared" ca="1" si="105"/>
        <v>0</v>
      </c>
    </row>
    <row r="1660" spans="5:9" x14ac:dyDescent="0.25">
      <c r="E1660" s="196">
        <f t="shared" si="104"/>
        <v>5101.2000000000007</v>
      </c>
      <c r="G1660" s="156" t="str">
        <f t="shared" si="103"/>
        <v>Janeiro</v>
      </c>
      <c r="H1660" s="193" t="str">
        <f t="shared" si="102"/>
        <v>Despesas</v>
      </c>
      <c r="I1660" s="67">
        <f t="shared" ca="1" si="105"/>
        <v>0</v>
      </c>
    </row>
    <row r="1661" spans="5:9" x14ac:dyDescent="0.25">
      <c r="E1661" s="196">
        <f t="shared" si="104"/>
        <v>5101.2000000000007</v>
      </c>
      <c r="G1661" s="156" t="str">
        <f t="shared" si="103"/>
        <v>Janeiro</v>
      </c>
      <c r="H1661" s="193" t="str">
        <f t="shared" si="102"/>
        <v>Despesas</v>
      </c>
      <c r="I1661" s="67">
        <f t="shared" ca="1" si="105"/>
        <v>0</v>
      </c>
    </row>
    <row r="1662" spans="5:9" x14ac:dyDescent="0.25">
      <c r="E1662" s="196">
        <f t="shared" si="104"/>
        <v>5101.2000000000007</v>
      </c>
      <c r="G1662" s="156" t="str">
        <f t="shared" si="103"/>
        <v>Janeiro</v>
      </c>
      <c r="H1662" s="193" t="str">
        <f t="shared" si="102"/>
        <v>Despesas</v>
      </c>
      <c r="I1662" s="67">
        <f t="shared" ca="1" si="105"/>
        <v>0</v>
      </c>
    </row>
    <row r="1663" spans="5:9" x14ac:dyDescent="0.25">
      <c r="E1663" s="196">
        <f t="shared" si="104"/>
        <v>5101.2000000000007</v>
      </c>
      <c r="G1663" s="156" t="str">
        <f t="shared" si="103"/>
        <v>Janeiro</v>
      </c>
      <c r="H1663" s="193" t="str">
        <f t="shared" si="102"/>
        <v>Despesas</v>
      </c>
      <c r="I1663" s="67">
        <f t="shared" ca="1" si="105"/>
        <v>0</v>
      </c>
    </row>
    <row r="1664" spans="5:9" x14ac:dyDescent="0.25">
      <c r="E1664" s="196">
        <f t="shared" si="104"/>
        <v>5101.2000000000007</v>
      </c>
      <c r="G1664" s="156" t="str">
        <f t="shared" si="103"/>
        <v>Janeiro</v>
      </c>
      <c r="H1664" s="193" t="str">
        <f t="shared" si="102"/>
        <v>Despesas</v>
      </c>
      <c r="I1664" s="67">
        <f t="shared" ca="1" si="105"/>
        <v>0</v>
      </c>
    </row>
    <row r="1665" spans="5:9" x14ac:dyDescent="0.25">
      <c r="E1665" s="196">
        <f t="shared" si="104"/>
        <v>5101.2000000000007</v>
      </c>
      <c r="G1665" s="156" t="str">
        <f t="shared" si="103"/>
        <v>Janeiro</v>
      </c>
      <c r="H1665" s="193" t="str">
        <f t="shared" si="102"/>
        <v>Despesas</v>
      </c>
      <c r="I1665" s="67">
        <f t="shared" ca="1" si="105"/>
        <v>0</v>
      </c>
    </row>
    <row r="1666" spans="5:9" x14ac:dyDescent="0.25">
      <c r="E1666" s="196">
        <f t="shared" si="104"/>
        <v>5101.2000000000007</v>
      </c>
      <c r="G1666" s="156" t="str">
        <f t="shared" si="103"/>
        <v>Janeiro</v>
      </c>
      <c r="H1666" s="193" t="str">
        <f t="shared" si="102"/>
        <v>Despesas</v>
      </c>
      <c r="I1666" s="67">
        <f t="shared" ca="1" si="105"/>
        <v>0</v>
      </c>
    </row>
    <row r="1667" spans="5:9" x14ac:dyDescent="0.25">
      <c r="E1667" s="196">
        <f t="shared" si="104"/>
        <v>5101.2000000000007</v>
      </c>
      <c r="G1667" s="156" t="str">
        <f t="shared" si="103"/>
        <v>Janeiro</v>
      </c>
      <c r="H1667" s="193" t="str">
        <f t="shared" ref="H1667:H1730" si="106">IF(B1667&gt;0,"Receitas","Despesas")</f>
        <v>Despesas</v>
      </c>
      <c r="I1667" s="67">
        <f t="shared" ca="1" si="105"/>
        <v>0</v>
      </c>
    </row>
    <row r="1668" spans="5:9" x14ac:dyDescent="0.25">
      <c r="E1668" s="196">
        <f t="shared" si="104"/>
        <v>5101.2000000000007</v>
      </c>
      <c r="G1668" s="156" t="str">
        <f t="shared" si="103"/>
        <v>Janeiro</v>
      </c>
      <c r="H1668" s="193" t="str">
        <f t="shared" si="106"/>
        <v>Despesas</v>
      </c>
      <c r="I1668" s="67">
        <f t="shared" ca="1" si="105"/>
        <v>0</v>
      </c>
    </row>
    <row r="1669" spans="5:9" x14ac:dyDescent="0.25">
      <c r="E1669" s="196">
        <f t="shared" si="104"/>
        <v>5101.2000000000007</v>
      </c>
      <c r="G1669" s="156" t="str">
        <f t="shared" si="103"/>
        <v>Janeiro</v>
      </c>
      <c r="H1669" s="193" t="str">
        <f t="shared" si="106"/>
        <v>Despesas</v>
      </c>
      <c r="I1669" s="67">
        <f t="shared" ca="1" si="105"/>
        <v>0</v>
      </c>
    </row>
    <row r="1670" spans="5:9" x14ac:dyDescent="0.25">
      <c r="E1670" s="196">
        <f t="shared" si="104"/>
        <v>5101.2000000000007</v>
      </c>
      <c r="G1670" s="156" t="str">
        <f t="shared" si="103"/>
        <v>Janeiro</v>
      </c>
      <c r="H1670" s="193" t="str">
        <f t="shared" si="106"/>
        <v>Despesas</v>
      </c>
      <c r="I1670" s="67">
        <f t="shared" ca="1" si="105"/>
        <v>0</v>
      </c>
    </row>
    <row r="1671" spans="5:9" x14ac:dyDescent="0.25">
      <c r="E1671" s="196">
        <f t="shared" si="104"/>
        <v>5101.2000000000007</v>
      </c>
      <c r="G1671" s="156" t="str">
        <f t="shared" si="103"/>
        <v>Janeiro</v>
      </c>
      <c r="H1671" s="193" t="str">
        <f t="shared" si="106"/>
        <v>Despesas</v>
      </c>
      <c r="I1671" s="67">
        <f t="shared" ca="1" si="105"/>
        <v>0</v>
      </c>
    </row>
    <row r="1672" spans="5:9" x14ac:dyDescent="0.25">
      <c r="E1672" s="196">
        <f t="shared" si="104"/>
        <v>5101.2000000000007</v>
      </c>
      <c r="G1672" s="156" t="str">
        <f t="shared" si="103"/>
        <v>Janeiro</v>
      </c>
      <c r="H1672" s="193" t="str">
        <f t="shared" si="106"/>
        <v>Despesas</v>
      </c>
      <c r="I1672" s="67">
        <f t="shared" ca="1" si="105"/>
        <v>0</v>
      </c>
    </row>
    <row r="1673" spans="5:9" x14ac:dyDescent="0.25">
      <c r="E1673" s="196">
        <f t="shared" si="104"/>
        <v>5101.2000000000007</v>
      </c>
      <c r="G1673" s="156" t="str">
        <f t="shared" si="103"/>
        <v>Janeiro</v>
      </c>
      <c r="H1673" s="193" t="str">
        <f t="shared" si="106"/>
        <v>Despesas</v>
      </c>
      <c r="I1673" s="67">
        <f t="shared" ca="1" si="105"/>
        <v>0</v>
      </c>
    </row>
    <row r="1674" spans="5:9" x14ac:dyDescent="0.25">
      <c r="E1674" s="196">
        <f t="shared" si="104"/>
        <v>5101.2000000000007</v>
      </c>
      <c r="G1674" s="156" t="str">
        <f t="shared" si="103"/>
        <v>Janeiro</v>
      </c>
      <c r="H1674" s="193" t="str">
        <f t="shared" si="106"/>
        <v>Despesas</v>
      </c>
      <c r="I1674" s="67">
        <f t="shared" ca="1" si="105"/>
        <v>0</v>
      </c>
    </row>
    <row r="1675" spans="5:9" x14ac:dyDescent="0.25">
      <c r="E1675" s="196">
        <f t="shared" si="104"/>
        <v>5101.2000000000007</v>
      </c>
      <c r="G1675" s="156" t="str">
        <f t="shared" si="103"/>
        <v>Janeiro</v>
      </c>
      <c r="H1675" s="193" t="str">
        <f t="shared" si="106"/>
        <v>Despesas</v>
      </c>
      <c r="I1675" s="67">
        <f t="shared" ca="1" si="105"/>
        <v>0</v>
      </c>
    </row>
    <row r="1676" spans="5:9" x14ac:dyDescent="0.25">
      <c r="E1676" s="196">
        <f t="shared" si="104"/>
        <v>5101.2000000000007</v>
      </c>
      <c r="G1676" s="156" t="str">
        <f t="shared" si="103"/>
        <v>Janeiro</v>
      </c>
      <c r="H1676" s="193" t="str">
        <f t="shared" si="106"/>
        <v>Despesas</v>
      </c>
      <c r="I1676" s="67">
        <f t="shared" ca="1" si="105"/>
        <v>0</v>
      </c>
    </row>
    <row r="1677" spans="5:9" x14ac:dyDescent="0.25">
      <c r="E1677" s="196">
        <f t="shared" si="104"/>
        <v>5101.2000000000007</v>
      </c>
      <c r="G1677" s="156" t="str">
        <f t="shared" si="103"/>
        <v>Janeiro</v>
      </c>
      <c r="H1677" s="193" t="str">
        <f t="shared" si="106"/>
        <v>Despesas</v>
      </c>
      <c r="I1677" s="67">
        <f t="shared" ca="1" si="105"/>
        <v>0</v>
      </c>
    </row>
    <row r="1678" spans="5:9" x14ac:dyDescent="0.25">
      <c r="E1678" s="196">
        <f t="shared" si="104"/>
        <v>5101.2000000000007</v>
      </c>
      <c r="G1678" s="156" t="str">
        <f t="shared" ref="G1678:G1741" si="107">IF(ISNA(VLOOKUP(MONTH(A1678),$O$3:$P$14,2)),"",VLOOKUP(MONTH(A1678),$O$3:$P$14,2))</f>
        <v>Janeiro</v>
      </c>
      <c r="H1678" s="193" t="str">
        <f t="shared" si="106"/>
        <v>Despesas</v>
      </c>
      <c r="I1678" s="67">
        <f t="shared" ca="1" si="105"/>
        <v>0</v>
      </c>
    </row>
    <row r="1679" spans="5:9" x14ac:dyDescent="0.25">
      <c r="E1679" s="196">
        <f t="shared" ref="E1679:E1742" si="108">E1678+B1679</f>
        <v>5101.2000000000007</v>
      </c>
      <c r="G1679" s="156" t="str">
        <f t="shared" si="107"/>
        <v>Janeiro</v>
      </c>
      <c r="H1679" s="193" t="str">
        <f t="shared" si="106"/>
        <v>Despesas</v>
      </c>
      <c r="I1679" s="67">
        <f t="shared" ca="1" si="105"/>
        <v>0</v>
      </c>
    </row>
    <row r="1680" spans="5:9" x14ac:dyDescent="0.25">
      <c r="E1680" s="196">
        <f t="shared" si="108"/>
        <v>5101.2000000000007</v>
      </c>
      <c r="G1680" s="156" t="str">
        <f t="shared" si="107"/>
        <v>Janeiro</v>
      </c>
      <c r="H1680" s="193" t="str">
        <f t="shared" si="106"/>
        <v>Despesas</v>
      </c>
      <c r="I1680" s="67">
        <f t="shared" ca="1" si="105"/>
        <v>0</v>
      </c>
    </row>
    <row r="1681" spans="5:9" x14ac:dyDescent="0.25">
      <c r="E1681" s="196">
        <f t="shared" si="108"/>
        <v>5101.2000000000007</v>
      </c>
      <c r="G1681" s="156" t="str">
        <f t="shared" si="107"/>
        <v>Janeiro</v>
      </c>
      <c r="H1681" s="193" t="str">
        <f t="shared" si="106"/>
        <v>Despesas</v>
      </c>
      <c r="I1681" s="67">
        <f t="shared" ca="1" si="105"/>
        <v>0</v>
      </c>
    </row>
    <row r="1682" spans="5:9" x14ac:dyDescent="0.25">
      <c r="E1682" s="196">
        <f t="shared" si="108"/>
        <v>5101.2000000000007</v>
      </c>
      <c r="G1682" s="156" t="str">
        <f t="shared" si="107"/>
        <v>Janeiro</v>
      </c>
      <c r="H1682" s="193" t="str">
        <f t="shared" si="106"/>
        <v>Despesas</v>
      </c>
      <c r="I1682" s="67">
        <f t="shared" ca="1" si="105"/>
        <v>0</v>
      </c>
    </row>
    <row r="1683" spans="5:9" x14ac:dyDescent="0.25">
      <c r="E1683" s="196">
        <f t="shared" si="108"/>
        <v>5101.2000000000007</v>
      </c>
      <c r="G1683" s="156" t="str">
        <f t="shared" si="107"/>
        <v>Janeiro</v>
      </c>
      <c r="H1683" s="193" t="str">
        <f t="shared" si="106"/>
        <v>Despesas</v>
      </c>
      <c r="I1683" s="67">
        <f t="shared" ca="1" si="105"/>
        <v>0</v>
      </c>
    </row>
    <row r="1684" spans="5:9" x14ac:dyDescent="0.25">
      <c r="E1684" s="196">
        <f t="shared" si="108"/>
        <v>5101.2000000000007</v>
      </c>
      <c r="G1684" s="156" t="str">
        <f t="shared" si="107"/>
        <v>Janeiro</v>
      </c>
      <c r="H1684" s="193" t="str">
        <f t="shared" si="106"/>
        <v>Despesas</v>
      </c>
      <c r="I1684" s="67">
        <f t="shared" ca="1" si="105"/>
        <v>0</v>
      </c>
    </row>
    <row r="1685" spans="5:9" x14ac:dyDescent="0.25">
      <c r="E1685" s="196">
        <f t="shared" si="108"/>
        <v>5101.2000000000007</v>
      </c>
      <c r="G1685" s="156" t="str">
        <f t="shared" si="107"/>
        <v>Janeiro</v>
      </c>
      <c r="H1685" s="193" t="str">
        <f t="shared" si="106"/>
        <v>Despesas</v>
      </c>
      <c r="I1685" s="67">
        <f t="shared" ca="1" si="105"/>
        <v>0</v>
      </c>
    </row>
    <row r="1686" spans="5:9" x14ac:dyDescent="0.25">
      <c r="E1686" s="196">
        <f t="shared" si="108"/>
        <v>5101.2000000000007</v>
      </c>
      <c r="G1686" s="156" t="str">
        <f t="shared" si="107"/>
        <v>Janeiro</v>
      </c>
      <c r="H1686" s="193" t="str">
        <f t="shared" si="106"/>
        <v>Despesas</v>
      </c>
      <c r="I1686" s="67">
        <f t="shared" ref="I1686:I1749" ca="1" si="109">IF(A1686=TODAY(),IF(A1687=TODAY(),0,E1686),0)</f>
        <v>0</v>
      </c>
    </row>
    <row r="1687" spans="5:9" x14ac:dyDescent="0.25">
      <c r="E1687" s="196">
        <f t="shared" si="108"/>
        <v>5101.2000000000007</v>
      </c>
      <c r="G1687" s="156" t="str">
        <f t="shared" si="107"/>
        <v>Janeiro</v>
      </c>
      <c r="H1687" s="193" t="str">
        <f t="shared" si="106"/>
        <v>Despesas</v>
      </c>
      <c r="I1687" s="67">
        <f t="shared" ca="1" si="109"/>
        <v>0</v>
      </c>
    </row>
    <row r="1688" spans="5:9" x14ac:dyDescent="0.25">
      <c r="E1688" s="196">
        <f t="shared" si="108"/>
        <v>5101.2000000000007</v>
      </c>
      <c r="G1688" s="156" t="str">
        <f t="shared" si="107"/>
        <v>Janeiro</v>
      </c>
      <c r="H1688" s="193" t="str">
        <f t="shared" si="106"/>
        <v>Despesas</v>
      </c>
      <c r="I1688" s="67">
        <f t="shared" ca="1" si="109"/>
        <v>0</v>
      </c>
    </row>
    <row r="1689" spans="5:9" x14ac:dyDescent="0.25">
      <c r="E1689" s="196">
        <f t="shared" si="108"/>
        <v>5101.2000000000007</v>
      </c>
      <c r="G1689" s="156" t="str">
        <f t="shared" si="107"/>
        <v>Janeiro</v>
      </c>
      <c r="H1689" s="193" t="str">
        <f t="shared" si="106"/>
        <v>Despesas</v>
      </c>
      <c r="I1689" s="67">
        <f t="shared" ca="1" si="109"/>
        <v>0</v>
      </c>
    </row>
    <row r="1690" spans="5:9" x14ac:dyDescent="0.25">
      <c r="E1690" s="196">
        <f t="shared" si="108"/>
        <v>5101.2000000000007</v>
      </c>
      <c r="G1690" s="156" t="str">
        <f t="shared" si="107"/>
        <v>Janeiro</v>
      </c>
      <c r="H1690" s="193" t="str">
        <f t="shared" si="106"/>
        <v>Despesas</v>
      </c>
      <c r="I1690" s="67">
        <f t="shared" ca="1" si="109"/>
        <v>0</v>
      </c>
    </row>
    <row r="1691" spans="5:9" x14ac:dyDescent="0.25">
      <c r="E1691" s="196">
        <f t="shared" si="108"/>
        <v>5101.2000000000007</v>
      </c>
      <c r="G1691" s="156" t="str">
        <f t="shared" si="107"/>
        <v>Janeiro</v>
      </c>
      <c r="H1691" s="193" t="str">
        <f t="shared" si="106"/>
        <v>Despesas</v>
      </c>
      <c r="I1691" s="67">
        <f t="shared" ca="1" si="109"/>
        <v>0</v>
      </c>
    </row>
    <row r="1692" spans="5:9" x14ac:dyDescent="0.25">
      <c r="E1692" s="196">
        <f t="shared" si="108"/>
        <v>5101.2000000000007</v>
      </c>
      <c r="G1692" s="156" t="str">
        <f t="shared" si="107"/>
        <v>Janeiro</v>
      </c>
      <c r="H1692" s="193" t="str">
        <f t="shared" si="106"/>
        <v>Despesas</v>
      </c>
      <c r="I1692" s="67">
        <f t="shared" ca="1" si="109"/>
        <v>0</v>
      </c>
    </row>
    <row r="1693" spans="5:9" x14ac:dyDescent="0.25">
      <c r="E1693" s="196">
        <f t="shared" si="108"/>
        <v>5101.2000000000007</v>
      </c>
      <c r="G1693" s="156" t="str">
        <f t="shared" si="107"/>
        <v>Janeiro</v>
      </c>
      <c r="H1693" s="193" t="str">
        <f t="shared" si="106"/>
        <v>Despesas</v>
      </c>
      <c r="I1693" s="67">
        <f t="shared" ca="1" si="109"/>
        <v>0</v>
      </c>
    </row>
    <row r="1694" spans="5:9" x14ac:dyDescent="0.25">
      <c r="E1694" s="196">
        <f t="shared" si="108"/>
        <v>5101.2000000000007</v>
      </c>
      <c r="G1694" s="156" t="str">
        <f t="shared" si="107"/>
        <v>Janeiro</v>
      </c>
      <c r="H1694" s="193" t="str">
        <f t="shared" si="106"/>
        <v>Despesas</v>
      </c>
      <c r="I1694" s="67">
        <f t="shared" ca="1" si="109"/>
        <v>0</v>
      </c>
    </row>
    <row r="1695" spans="5:9" x14ac:dyDescent="0.25">
      <c r="E1695" s="196">
        <f t="shared" si="108"/>
        <v>5101.2000000000007</v>
      </c>
      <c r="G1695" s="156" t="str">
        <f t="shared" si="107"/>
        <v>Janeiro</v>
      </c>
      <c r="H1695" s="193" t="str">
        <f t="shared" si="106"/>
        <v>Despesas</v>
      </c>
      <c r="I1695" s="67">
        <f t="shared" ca="1" si="109"/>
        <v>0</v>
      </c>
    </row>
    <row r="1696" spans="5:9" x14ac:dyDescent="0.25">
      <c r="E1696" s="196">
        <f t="shared" si="108"/>
        <v>5101.2000000000007</v>
      </c>
      <c r="G1696" s="156" t="str">
        <f t="shared" si="107"/>
        <v>Janeiro</v>
      </c>
      <c r="H1696" s="193" t="str">
        <f t="shared" si="106"/>
        <v>Despesas</v>
      </c>
      <c r="I1696" s="67">
        <f t="shared" ca="1" si="109"/>
        <v>0</v>
      </c>
    </row>
    <row r="1697" spans="5:9" x14ac:dyDescent="0.25">
      <c r="E1697" s="196">
        <f t="shared" si="108"/>
        <v>5101.2000000000007</v>
      </c>
      <c r="G1697" s="156" t="str">
        <f t="shared" si="107"/>
        <v>Janeiro</v>
      </c>
      <c r="H1697" s="193" t="str">
        <f t="shared" si="106"/>
        <v>Despesas</v>
      </c>
      <c r="I1697" s="67">
        <f t="shared" ca="1" si="109"/>
        <v>0</v>
      </c>
    </row>
    <row r="1698" spans="5:9" x14ac:dyDescent="0.25">
      <c r="E1698" s="196">
        <f t="shared" si="108"/>
        <v>5101.2000000000007</v>
      </c>
      <c r="G1698" s="156" t="str">
        <f t="shared" si="107"/>
        <v>Janeiro</v>
      </c>
      <c r="H1698" s="193" t="str">
        <f t="shared" si="106"/>
        <v>Despesas</v>
      </c>
      <c r="I1698" s="67">
        <f t="shared" ca="1" si="109"/>
        <v>0</v>
      </c>
    </row>
    <row r="1699" spans="5:9" x14ac:dyDescent="0.25">
      <c r="E1699" s="196">
        <f t="shared" si="108"/>
        <v>5101.2000000000007</v>
      </c>
      <c r="G1699" s="156" t="str">
        <f t="shared" si="107"/>
        <v>Janeiro</v>
      </c>
      <c r="H1699" s="193" t="str">
        <f t="shared" si="106"/>
        <v>Despesas</v>
      </c>
      <c r="I1699" s="67">
        <f t="shared" ca="1" si="109"/>
        <v>0</v>
      </c>
    </row>
    <row r="1700" spans="5:9" x14ac:dyDescent="0.25">
      <c r="E1700" s="196">
        <f t="shared" si="108"/>
        <v>5101.2000000000007</v>
      </c>
      <c r="G1700" s="156" t="str">
        <f t="shared" si="107"/>
        <v>Janeiro</v>
      </c>
      <c r="H1700" s="193" t="str">
        <f t="shared" si="106"/>
        <v>Despesas</v>
      </c>
      <c r="I1700" s="67">
        <f t="shared" ca="1" si="109"/>
        <v>0</v>
      </c>
    </row>
    <row r="1701" spans="5:9" x14ac:dyDescent="0.25">
      <c r="E1701" s="196">
        <f t="shared" si="108"/>
        <v>5101.2000000000007</v>
      </c>
      <c r="G1701" s="156" t="str">
        <f t="shared" si="107"/>
        <v>Janeiro</v>
      </c>
      <c r="H1701" s="193" t="str">
        <f t="shared" si="106"/>
        <v>Despesas</v>
      </c>
      <c r="I1701" s="67">
        <f t="shared" ca="1" si="109"/>
        <v>0</v>
      </c>
    </row>
    <row r="1702" spans="5:9" x14ac:dyDescent="0.25">
      <c r="E1702" s="196">
        <f t="shared" si="108"/>
        <v>5101.2000000000007</v>
      </c>
      <c r="G1702" s="156" t="str">
        <f t="shared" si="107"/>
        <v>Janeiro</v>
      </c>
      <c r="H1702" s="193" t="str">
        <f t="shared" si="106"/>
        <v>Despesas</v>
      </c>
      <c r="I1702" s="67">
        <f t="shared" ca="1" si="109"/>
        <v>0</v>
      </c>
    </row>
    <row r="1703" spans="5:9" x14ac:dyDescent="0.25">
      <c r="E1703" s="196">
        <f t="shared" si="108"/>
        <v>5101.2000000000007</v>
      </c>
      <c r="G1703" s="156" t="str">
        <f t="shared" si="107"/>
        <v>Janeiro</v>
      </c>
      <c r="H1703" s="193" t="str">
        <f t="shared" si="106"/>
        <v>Despesas</v>
      </c>
      <c r="I1703" s="67">
        <f t="shared" ca="1" si="109"/>
        <v>0</v>
      </c>
    </row>
    <row r="1704" spans="5:9" x14ac:dyDescent="0.25">
      <c r="E1704" s="196">
        <f t="shared" si="108"/>
        <v>5101.2000000000007</v>
      </c>
      <c r="G1704" s="156" t="str">
        <f t="shared" si="107"/>
        <v>Janeiro</v>
      </c>
      <c r="H1704" s="193" t="str">
        <f t="shared" si="106"/>
        <v>Despesas</v>
      </c>
      <c r="I1704" s="67">
        <f t="shared" ca="1" si="109"/>
        <v>0</v>
      </c>
    </row>
    <row r="1705" spans="5:9" x14ac:dyDescent="0.25">
      <c r="E1705" s="196">
        <f t="shared" si="108"/>
        <v>5101.2000000000007</v>
      </c>
      <c r="G1705" s="156" t="str">
        <f t="shared" si="107"/>
        <v>Janeiro</v>
      </c>
      <c r="H1705" s="193" t="str">
        <f t="shared" si="106"/>
        <v>Despesas</v>
      </c>
      <c r="I1705" s="67">
        <f t="shared" ca="1" si="109"/>
        <v>0</v>
      </c>
    </row>
    <row r="1706" spans="5:9" x14ac:dyDescent="0.25">
      <c r="E1706" s="196">
        <f t="shared" si="108"/>
        <v>5101.2000000000007</v>
      </c>
      <c r="G1706" s="156" t="str">
        <f t="shared" si="107"/>
        <v>Janeiro</v>
      </c>
      <c r="H1706" s="193" t="str">
        <f t="shared" si="106"/>
        <v>Despesas</v>
      </c>
      <c r="I1706" s="67">
        <f t="shared" ca="1" si="109"/>
        <v>0</v>
      </c>
    </row>
    <row r="1707" spans="5:9" x14ac:dyDescent="0.25">
      <c r="E1707" s="196">
        <f t="shared" si="108"/>
        <v>5101.2000000000007</v>
      </c>
      <c r="G1707" s="156" t="str">
        <f t="shared" si="107"/>
        <v>Janeiro</v>
      </c>
      <c r="H1707" s="193" t="str">
        <f t="shared" si="106"/>
        <v>Despesas</v>
      </c>
      <c r="I1707" s="67">
        <f t="shared" ca="1" si="109"/>
        <v>0</v>
      </c>
    </row>
    <row r="1708" spans="5:9" x14ac:dyDescent="0.25">
      <c r="E1708" s="196">
        <f t="shared" si="108"/>
        <v>5101.2000000000007</v>
      </c>
      <c r="G1708" s="156" t="str">
        <f t="shared" si="107"/>
        <v>Janeiro</v>
      </c>
      <c r="H1708" s="193" t="str">
        <f t="shared" si="106"/>
        <v>Despesas</v>
      </c>
      <c r="I1708" s="67">
        <f t="shared" ca="1" si="109"/>
        <v>0</v>
      </c>
    </row>
    <row r="1709" spans="5:9" x14ac:dyDescent="0.25">
      <c r="E1709" s="196">
        <f t="shared" si="108"/>
        <v>5101.2000000000007</v>
      </c>
      <c r="G1709" s="156" t="str">
        <f t="shared" si="107"/>
        <v>Janeiro</v>
      </c>
      <c r="H1709" s="193" t="str">
        <f t="shared" si="106"/>
        <v>Despesas</v>
      </c>
      <c r="I1709" s="67">
        <f t="shared" ca="1" si="109"/>
        <v>0</v>
      </c>
    </row>
    <row r="1710" spans="5:9" x14ac:dyDescent="0.25">
      <c r="E1710" s="196">
        <f t="shared" si="108"/>
        <v>5101.2000000000007</v>
      </c>
      <c r="G1710" s="156" t="str">
        <f t="shared" si="107"/>
        <v>Janeiro</v>
      </c>
      <c r="H1710" s="193" t="str">
        <f t="shared" si="106"/>
        <v>Despesas</v>
      </c>
      <c r="I1710" s="67">
        <f t="shared" ca="1" si="109"/>
        <v>0</v>
      </c>
    </row>
    <row r="1711" spans="5:9" x14ac:dyDescent="0.25">
      <c r="E1711" s="196">
        <f t="shared" si="108"/>
        <v>5101.2000000000007</v>
      </c>
      <c r="G1711" s="156" t="str">
        <f t="shared" si="107"/>
        <v>Janeiro</v>
      </c>
      <c r="H1711" s="193" t="str">
        <f t="shared" si="106"/>
        <v>Despesas</v>
      </c>
      <c r="I1711" s="67">
        <f t="shared" ca="1" si="109"/>
        <v>0</v>
      </c>
    </row>
    <row r="1712" spans="5:9" x14ac:dyDescent="0.25">
      <c r="E1712" s="196">
        <f t="shared" si="108"/>
        <v>5101.2000000000007</v>
      </c>
      <c r="G1712" s="156" t="str">
        <f t="shared" si="107"/>
        <v>Janeiro</v>
      </c>
      <c r="H1712" s="193" t="str">
        <f t="shared" si="106"/>
        <v>Despesas</v>
      </c>
      <c r="I1712" s="67">
        <f t="shared" ca="1" si="109"/>
        <v>0</v>
      </c>
    </row>
    <row r="1713" spans="5:9" x14ac:dyDescent="0.25">
      <c r="E1713" s="196">
        <f t="shared" si="108"/>
        <v>5101.2000000000007</v>
      </c>
      <c r="G1713" s="156" t="str">
        <f t="shared" si="107"/>
        <v>Janeiro</v>
      </c>
      <c r="H1713" s="193" t="str">
        <f t="shared" si="106"/>
        <v>Despesas</v>
      </c>
      <c r="I1713" s="67">
        <f t="shared" ca="1" si="109"/>
        <v>0</v>
      </c>
    </row>
    <row r="1714" spans="5:9" x14ac:dyDescent="0.25">
      <c r="E1714" s="196">
        <f t="shared" si="108"/>
        <v>5101.2000000000007</v>
      </c>
      <c r="G1714" s="156" t="str">
        <f t="shared" si="107"/>
        <v>Janeiro</v>
      </c>
      <c r="H1714" s="193" t="str">
        <f t="shared" si="106"/>
        <v>Despesas</v>
      </c>
      <c r="I1714" s="67">
        <f t="shared" ca="1" si="109"/>
        <v>0</v>
      </c>
    </row>
    <row r="1715" spans="5:9" x14ac:dyDescent="0.25">
      <c r="E1715" s="196">
        <f t="shared" si="108"/>
        <v>5101.2000000000007</v>
      </c>
      <c r="G1715" s="156" t="str">
        <f t="shared" si="107"/>
        <v>Janeiro</v>
      </c>
      <c r="H1715" s="193" t="str">
        <f t="shared" si="106"/>
        <v>Despesas</v>
      </c>
      <c r="I1715" s="67">
        <f t="shared" ca="1" si="109"/>
        <v>0</v>
      </c>
    </row>
    <row r="1716" spans="5:9" x14ac:dyDescent="0.25">
      <c r="E1716" s="196">
        <f t="shared" si="108"/>
        <v>5101.2000000000007</v>
      </c>
      <c r="G1716" s="156" t="str">
        <f t="shared" si="107"/>
        <v>Janeiro</v>
      </c>
      <c r="H1716" s="193" t="str">
        <f t="shared" si="106"/>
        <v>Despesas</v>
      </c>
      <c r="I1716" s="67">
        <f t="shared" ca="1" si="109"/>
        <v>0</v>
      </c>
    </row>
    <row r="1717" spans="5:9" x14ac:dyDescent="0.25">
      <c r="E1717" s="196">
        <f t="shared" si="108"/>
        <v>5101.2000000000007</v>
      </c>
      <c r="G1717" s="156" t="str">
        <f t="shared" si="107"/>
        <v>Janeiro</v>
      </c>
      <c r="H1717" s="193" t="str">
        <f t="shared" si="106"/>
        <v>Despesas</v>
      </c>
      <c r="I1717" s="67">
        <f t="shared" ca="1" si="109"/>
        <v>0</v>
      </c>
    </row>
    <row r="1718" spans="5:9" x14ac:dyDescent="0.25">
      <c r="E1718" s="196">
        <f t="shared" si="108"/>
        <v>5101.2000000000007</v>
      </c>
      <c r="G1718" s="156" t="str">
        <f t="shared" si="107"/>
        <v>Janeiro</v>
      </c>
      <c r="H1718" s="193" t="str">
        <f t="shared" si="106"/>
        <v>Despesas</v>
      </c>
      <c r="I1718" s="67">
        <f t="shared" ca="1" si="109"/>
        <v>0</v>
      </c>
    </row>
    <row r="1719" spans="5:9" x14ac:dyDescent="0.25">
      <c r="E1719" s="196">
        <f t="shared" si="108"/>
        <v>5101.2000000000007</v>
      </c>
      <c r="G1719" s="156" t="str">
        <f t="shared" si="107"/>
        <v>Janeiro</v>
      </c>
      <c r="H1719" s="193" t="str">
        <f t="shared" si="106"/>
        <v>Despesas</v>
      </c>
      <c r="I1719" s="67">
        <f t="shared" ca="1" si="109"/>
        <v>0</v>
      </c>
    </row>
    <row r="1720" spans="5:9" x14ac:dyDescent="0.25">
      <c r="E1720" s="196">
        <f t="shared" si="108"/>
        <v>5101.2000000000007</v>
      </c>
      <c r="G1720" s="156" t="str">
        <f t="shared" si="107"/>
        <v>Janeiro</v>
      </c>
      <c r="H1720" s="193" t="str">
        <f t="shared" si="106"/>
        <v>Despesas</v>
      </c>
      <c r="I1720" s="67">
        <f t="shared" ca="1" si="109"/>
        <v>0</v>
      </c>
    </row>
    <row r="1721" spans="5:9" x14ac:dyDescent="0.25">
      <c r="E1721" s="196">
        <f t="shared" si="108"/>
        <v>5101.2000000000007</v>
      </c>
      <c r="G1721" s="156" t="str">
        <f t="shared" si="107"/>
        <v>Janeiro</v>
      </c>
      <c r="H1721" s="193" t="str">
        <f t="shared" si="106"/>
        <v>Despesas</v>
      </c>
      <c r="I1721" s="67">
        <f t="shared" ca="1" si="109"/>
        <v>0</v>
      </c>
    </row>
    <row r="1722" spans="5:9" x14ac:dyDescent="0.25">
      <c r="E1722" s="196">
        <f t="shared" si="108"/>
        <v>5101.2000000000007</v>
      </c>
      <c r="G1722" s="156" t="str">
        <f t="shared" si="107"/>
        <v>Janeiro</v>
      </c>
      <c r="H1722" s="193" t="str">
        <f t="shared" si="106"/>
        <v>Despesas</v>
      </c>
      <c r="I1722" s="67">
        <f t="shared" ca="1" si="109"/>
        <v>0</v>
      </c>
    </row>
    <row r="1723" spans="5:9" x14ac:dyDescent="0.25">
      <c r="E1723" s="196">
        <f t="shared" si="108"/>
        <v>5101.2000000000007</v>
      </c>
      <c r="G1723" s="156" t="str">
        <f t="shared" si="107"/>
        <v>Janeiro</v>
      </c>
      <c r="H1723" s="193" t="str">
        <f t="shared" si="106"/>
        <v>Despesas</v>
      </c>
      <c r="I1723" s="67">
        <f t="shared" ca="1" si="109"/>
        <v>0</v>
      </c>
    </row>
    <row r="1724" spans="5:9" x14ac:dyDescent="0.25">
      <c r="E1724" s="196">
        <f t="shared" si="108"/>
        <v>5101.2000000000007</v>
      </c>
      <c r="G1724" s="156" t="str">
        <f t="shared" si="107"/>
        <v>Janeiro</v>
      </c>
      <c r="H1724" s="193" t="str">
        <f t="shared" si="106"/>
        <v>Despesas</v>
      </c>
      <c r="I1724" s="67">
        <f t="shared" ca="1" si="109"/>
        <v>0</v>
      </c>
    </row>
    <row r="1725" spans="5:9" x14ac:dyDescent="0.25">
      <c r="E1725" s="196">
        <f t="shared" si="108"/>
        <v>5101.2000000000007</v>
      </c>
      <c r="G1725" s="156" t="str">
        <f t="shared" si="107"/>
        <v>Janeiro</v>
      </c>
      <c r="H1725" s="193" t="str">
        <f t="shared" si="106"/>
        <v>Despesas</v>
      </c>
      <c r="I1725" s="67">
        <f t="shared" ca="1" si="109"/>
        <v>0</v>
      </c>
    </row>
    <row r="1726" spans="5:9" x14ac:dyDescent="0.25">
      <c r="E1726" s="196">
        <f t="shared" si="108"/>
        <v>5101.2000000000007</v>
      </c>
      <c r="G1726" s="156" t="str">
        <f t="shared" si="107"/>
        <v>Janeiro</v>
      </c>
      <c r="H1726" s="193" t="str">
        <f t="shared" si="106"/>
        <v>Despesas</v>
      </c>
      <c r="I1726" s="67">
        <f t="shared" ca="1" si="109"/>
        <v>0</v>
      </c>
    </row>
    <row r="1727" spans="5:9" x14ac:dyDescent="0.25">
      <c r="E1727" s="196">
        <f t="shared" si="108"/>
        <v>5101.2000000000007</v>
      </c>
      <c r="G1727" s="156" t="str">
        <f t="shared" si="107"/>
        <v>Janeiro</v>
      </c>
      <c r="H1727" s="193" t="str">
        <f t="shared" si="106"/>
        <v>Despesas</v>
      </c>
      <c r="I1727" s="67">
        <f t="shared" ca="1" si="109"/>
        <v>0</v>
      </c>
    </row>
    <row r="1728" spans="5:9" x14ac:dyDescent="0.25">
      <c r="E1728" s="196">
        <f t="shared" si="108"/>
        <v>5101.2000000000007</v>
      </c>
      <c r="G1728" s="156" t="str">
        <f t="shared" si="107"/>
        <v>Janeiro</v>
      </c>
      <c r="H1728" s="193" t="str">
        <f t="shared" si="106"/>
        <v>Despesas</v>
      </c>
      <c r="I1728" s="67">
        <f t="shared" ca="1" si="109"/>
        <v>0</v>
      </c>
    </row>
    <row r="1729" spans="5:9" x14ac:dyDescent="0.25">
      <c r="E1729" s="196">
        <f t="shared" si="108"/>
        <v>5101.2000000000007</v>
      </c>
      <c r="G1729" s="156" t="str">
        <f t="shared" si="107"/>
        <v>Janeiro</v>
      </c>
      <c r="H1729" s="193" t="str">
        <f t="shared" si="106"/>
        <v>Despesas</v>
      </c>
      <c r="I1729" s="67">
        <f t="shared" ca="1" si="109"/>
        <v>0</v>
      </c>
    </row>
    <row r="1730" spans="5:9" x14ac:dyDescent="0.25">
      <c r="E1730" s="196">
        <f t="shared" si="108"/>
        <v>5101.2000000000007</v>
      </c>
      <c r="G1730" s="156" t="str">
        <f t="shared" si="107"/>
        <v>Janeiro</v>
      </c>
      <c r="H1730" s="193" t="str">
        <f t="shared" si="106"/>
        <v>Despesas</v>
      </c>
      <c r="I1730" s="67">
        <f t="shared" ca="1" si="109"/>
        <v>0</v>
      </c>
    </row>
    <row r="1731" spans="5:9" x14ac:dyDescent="0.25">
      <c r="E1731" s="196">
        <f t="shared" si="108"/>
        <v>5101.2000000000007</v>
      </c>
      <c r="G1731" s="156" t="str">
        <f t="shared" si="107"/>
        <v>Janeiro</v>
      </c>
      <c r="H1731" s="193" t="str">
        <f t="shared" ref="H1731:H1794" si="110">IF(B1731&gt;0,"Receitas","Despesas")</f>
        <v>Despesas</v>
      </c>
      <c r="I1731" s="67">
        <f t="shared" ca="1" si="109"/>
        <v>0</v>
      </c>
    </row>
    <row r="1732" spans="5:9" x14ac:dyDescent="0.25">
      <c r="E1732" s="196">
        <f t="shared" si="108"/>
        <v>5101.2000000000007</v>
      </c>
      <c r="G1732" s="156" t="str">
        <f t="shared" si="107"/>
        <v>Janeiro</v>
      </c>
      <c r="H1732" s="193" t="str">
        <f t="shared" si="110"/>
        <v>Despesas</v>
      </c>
      <c r="I1732" s="67">
        <f t="shared" ca="1" si="109"/>
        <v>0</v>
      </c>
    </row>
    <row r="1733" spans="5:9" x14ac:dyDescent="0.25">
      <c r="E1733" s="196">
        <f t="shared" si="108"/>
        <v>5101.2000000000007</v>
      </c>
      <c r="G1733" s="156" t="str">
        <f t="shared" si="107"/>
        <v>Janeiro</v>
      </c>
      <c r="H1733" s="193" t="str">
        <f t="shared" si="110"/>
        <v>Despesas</v>
      </c>
      <c r="I1733" s="67">
        <f t="shared" ca="1" si="109"/>
        <v>0</v>
      </c>
    </row>
    <row r="1734" spans="5:9" x14ac:dyDescent="0.25">
      <c r="E1734" s="196">
        <f t="shared" si="108"/>
        <v>5101.2000000000007</v>
      </c>
      <c r="G1734" s="156" t="str">
        <f t="shared" si="107"/>
        <v>Janeiro</v>
      </c>
      <c r="H1734" s="193" t="str">
        <f t="shared" si="110"/>
        <v>Despesas</v>
      </c>
      <c r="I1734" s="67">
        <f t="shared" ca="1" si="109"/>
        <v>0</v>
      </c>
    </row>
    <row r="1735" spans="5:9" x14ac:dyDescent="0.25">
      <c r="E1735" s="196">
        <f t="shared" si="108"/>
        <v>5101.2000000000007</v>
      </c>
      <c r="G1735" s="156" t="str">
        <f t="shared" si="107"/>
        <v>Janeiro</v>
      </c>
      <c r="H1735" s="193" t="str">
        <f t="shared" si="110"/>
        <v>Despesas</v>
      </c>
      <c r="I1735" s="67">
        <f t="shared" ca="1" si="109"/>
        <v>0</v>
      </c>
    </row>
    <row r="1736" spans="5:9" x14ac:dyDescent="0.25">
      <c r="E1736" s="196">
        <f t="shared" si="108"/>
        <v>5101.2000000000007</v>
      </c>
      <c r="G1736" s="156" t="str">
        <f t="shared" si="107"/>
        <v>Janeiro</v>
      </c>
      <c r="H1736" s="193" t="str">
        <f t="shared" si="110"/>
        <v>Despesas</v>
      </c>
      <c r="I1736" s="67">
        <f t="shared" ca="1" si="109"/>
        <v>0</v>
      </c>
    </row>
    <row r="1737" spans="5:9" x14ac:dyDescent="0.25">
      <c r="E1737" s="196">
        <f t="shared" si="108"/>
        <v>5101.2000000000007</v>
      </c>
      <c r="G1737" s="156" t="str">
        <f t="shared" si="107"/>
        <v>Janeiro</v>
      </c>
      <c r="H1737" s="193" t="str">
        <f t="shared" si="110"/>
        <v>Despesas</v>
      </c>
      <c r="I1737" s="67">
        <f t="shared" ca="1" si="109"/>
        <v>0</v>
      </c>
    </row>
    <row r="1738" spans="5:9" x14ac:dyDescent="0.25">
      <c r="E1738" s="196">
        <f t="shared" si="108"/>
        <v>5101.2000000000007</v>
      </c>
      <c r="G1738" s="156" t="str">
        <f t="shared" si="107"/>
        <v>Janeiro</v>
      </c>
      <c r="H1738" s="193" t="str">
        <f t="shared" si="110"/>
        <v>Despesas</v>
      </c>
      <c r="I1738" s="67">
        <f t="shared" ca="1" si="109"/>
        <v>0</v>
      </c>
    </row>
    <row r="1739" spans="5:9" x14ac:dyDescent="0.25">
      <c r="E1739" s="196">
        <f t="shared" si="108"/>
        <v>5101.2000000000007</v>
      </c>
      <c r="G1739" s="156" t="str">
        <f t="shared" si="107"/>
        <v>Janeiro</v>
      </c>
      <c r="H1739" s="193" t="str">
        <f t="shared" si="110"/>
        <v>Despesas</v>
      </c>
      <c r="I1739" s="67">
        <f t="shared" ca="1" si="109"/>
        <v>0</v>
      </c>
    </row>
    <row r="1740" spans="5:9" x14ac:dyDescent="0.25">
      <c r="E1740" s="196">
        <f t="shared" si="108"/>
        <v>5101.2000000000007</v>
      </c>
      <c r="G1740" s="156" t="str">
        <f t="shared" si="107"/>
        <v>Janeiro</v>
      </c>
      <c r="H1740" s="193" t="str">
        <f t="shared" si="110"/>
        <v>Despesas</v>
      </c>
      <c r="I1740" s="67">
        <f t="shared" ca="1" si="109"/>
        <v>0</v>
      </c>
    </row>
    <row r="1741" spans="5:9" x14ac:dyDescent="0.25">
      <c r="E1741" s="196">
        <f t="shared" si="108"/>
        <v>5101.2000000000007</v>
      </c>
      <c r="G1741" s="156" t="str">
        <f t="shared" si="107"/>
        <v>Janeiro</v>
      </c>
      <c r="H1741" s="193" t="str">
        <f t="shared" si="110"/>
        <v>Despesas</v>
      </c>
      <c r="I1741" s="67">
        <f t="shared" ca="1" si="109"/>
        <v>0</v>
      </c>
    </row>
    <row r="1742" spans="5:9" x14ac:dyDescent="0.25">
      <c r="E1742" s="196">
        <f t="shared" si="108"/>
        <v>5101.2000000000007</v>
      </c>
      <c r="G1742" s="156" t="str">
        <f t="shared" ref="G1742:G1805" si="111">IF(ISNA(VLOOKUP(MONTH(A1742),$O$3:$P$14,2)),"",VLOOKUP(MONTH(A1742),$O$3:$P$14,2))</f>
        <v>Janeiro</v>
      </c>
      <c r="H1742" s="193" t="str">
        <f t="shared" si="110"/>
        <v>Despesas</v>
      </c>
      <c r="I1742" s="67">
        <f t="shared" ca="1" si="109"/>
        <v>0</v>
      </c>
    </row>
    <row r="1743" spans="5:9" x14ac:dyDescent="0.25">
      <c r="E1743" s="196">
        <f t="shared" ref="E1743:E1806" si="112">E1742+B1743</f>
        <v>5101.2000000000007</v>
      </c>
      <c r="G1743" s="156" t="str">
        <f t="shared" si="111"/>
        <v>Janeiro</v>
      </c>
      <c r="H1743" s="193" t="str">
        <f t="shared" si="110"/>
        <v>Despesas</v>
      </c>
      <c r="I1743" s="67">
        <f t="shared" ca="1" si="109"/>
        <v>0</v>
      </c>
    </row>
    <row r="1744" spans="5:9" x14ac:dyDescent="0.25">
      <c r="E1744" s="196">
        <f t="shared" si="112"/>
        <v>5101.2000000000007</v>
      </c>
      <c r="G1744" s="156" t="str">
        <f t="shared" si="111"/>
        <v>Janeiro</v>
      </c>
      <c r="H1744" s="193" t="str">
        <f t="shared" si="110"/>
        <v>Despesas</v>
      </c>
      <c r="I1744" s="67">
        <f t="shared" ca="1" si="109"/>
        <v>0</v>
      </c>
    </row>
    <row r="1745" spans="5:9" x14ac:dyDescent="0.25">
      <c r="E1745" s="196">
        <f t="shared" si="112"/>
        <v>5101.2000000000007</v>
      </c>
      <c r="G1745" s="156" t="str">
        <f t="shared" si="111"/>
        <v>Janeiro</v>
      </c>
      <c r="H1745" s="193" t="str">
        <f t="shared" si="110"/>
        <v>Despesas</v>
      </c>
      <c r="I1745" s="67">
        <f t="shared" ca="1" si="109"/>
        <v>0</v>
      </c>
    </row>
    <row r="1746" spans="5:9" x14ac:dyDescent="0.25">
      <c r="E1746" s="196">
        <f t="shared" si="112"/>
        <v>5101.2000000000007</v>
      </c>
      <c r="G1746" s="156" t="str">
        <f t="shared" si="111"/>
        <v>Janeiro</v>
      </c>
      <c r="H1746" s="193" t="str">
        <f t="shared" si="110"/>
        <v>Despesas</v>
      </c>
      <c r="I1746" s="67">
        <f t="shared" ca="1" si="109"/>
        <v>0</v>
      </c>
    </row>
    <row r="1747" spans="5:9" x14ac:dyDescent="0.25">
      <c r="E1747" s="196">
        <f t="shared" si="112"/>
        <v>5101.2000000000007</v>
      </c>
      <c r="G1747" s="156" t="str">
        <f t="shared" si="111"/>
        <v>Janeiro</v>
      </c>
      <c r="H1747" s="193" t="str">
        <f t="shared" si="110"/>
        <v>Despesas</v>
      </c>
      <c r="I1747" s="67">
        <f t="shared" ca="1" si="109"/>
        <v>0</v>
      </c>
    </row>
    <row r="1748" spans="5:9" x14ac:dyDescent="0.25">
      <c r="E1748" s="196">
        <f t="shared" si="112"/>
        <v>5101.2000000000007</v>
      </c>
      <c r="G1748" s="156" t="str">
        <f t="shared" si="111"/>
        <v>Janeiro</v>
      </c>
      <c r="H1748" s="193" t="str">
        <f t="shared" si="110"/>
        <v>Despesas</v>
      </c>
      <c r="I1748" s="67">
        <f t="shared" ca="1" si="109"/>
        <v>0</v>
      </c>
    </row>
    <row r="1749" spans="5:9" x14ac:dyDescent="0.25">
      <c r="E1749" s="196">
        <f t="shared" si="112"/>
        <v>5101.2000000000007</v>
      </c>
      <c r="G1749" s="156" t="str">
        <f t="shared" si="111"/>
        <v>Janeiro</v>
      </c>
      <c r="H1749" s="193" t="str">
        <f t="shared" si="110"/>
        <v>Despesas</v>
      </c>
      <c r="I1749" s="67">
        <f t="shared" ca="1" si="109"/>
        <v>0</v>
      </c>
    </row>
    <row r="1750" spans="5:9" x14ac:dyDescent="0.25">
      <c r="E1750" s="196">
        <f t="shared" si="112"/>
        <v>5101.2000000000007</v>
      </c>
      <c r="G1750" s="156" t="str">
        <f t="shared" si="111"/>
        <v>Janeiro</v>
      </c>
      <c r="H1750" s="193" t="str">
        <f t="shared" si="110"/>
        <v>Despesas</v>
      </c>
      <c r="I1750" s="67">
        <f t="shared" ref="I1750:I1813" ca="1" si="113">IF(A1750=TODAY(),IF(A1751=TODAY(),0,E1750),0)</f>
        <v>0</v>
      </c>
    </row>
    <row r="1751" spans="5:9" x14ac:dyDescent="0.25">
      <c r="E1751" s="196">
        <f t="shared" si="112"/>
        <v>5101.2000000000007</v>
      </c>
      <c r="G1751" s="156" t="str">
        <f t="shared" si="111"/>
        <v>Janeiro</v>
      </c>
      <c r="H1751" s="193" t="str">
        <f t="shared" si="110"/>
        <v>Despesas</v>
      </c>
      <c r="I1751" s="67">
        <f t="shared" ca="1" si="113"/>
        <v>0</v>
      </c>
    </row>
    <row r="1752" spans="5:9" x14ac:dyDescent="0.25">
      <c r="E1752" s="196">
        <f t="shared" si="112"/>
        <v>5101.2000000000007</v>
      </c>
      <c r="G1752" s="156" t="str">
        <f t="shared" si="111"/>
        <v>Janeiro</v>
      </c>
      <c r="H1752" s="193" t="str">
        <f t="shared" si="110"/>
        <v>Despesas</v>
      </c>
      <c r="I1752" s="67">
        <f t="shared" ca="1" si="113"/>
        <v>0</v>
      </c>
    </row>
    <row r="1753" spans="5:9" x14ac:dyDescent="0.25">
      <c r="E1753" s="196">
        <f t="shared" si="112"/>
        <v>5101.2000000000007</v>
      </c>
      <c r="G1753" s="156" t="str">
        <f t="shared" si="111"/>
        <v>Janeiro</v>
      </c>
      <c r="H1753" s="193" t="str">
        <f t="shared" si="110"/>
        <v>Despesas</v>
      </c>
      <c r="I1753" s="67">
        <f t="shared" ca="1" si="113"/>
        <v>0</v>
      </c>
    </row>
    <row r="1754" spans="5:9" x14ac:dyDescent="0.25">
      <c r="E1754" s="196">
        <f t="shared" si="112"/>
        <v>5101.2000000000007</v>
      </c>
      <c r="G1754" s="156" t="str">
        <f t="shared" si="111"/>
        <v>Janeiro</v>
      </c>
      <c r="H1754" s="193" t="str">
        <f t="shared" si="110"/>
        <v>Despesas</v>
      </c>
      <c r="I1754" s="67">
        <f t="shared" ca="1" si="113"/>
        <v>0</v>
      </c>
    </row>
    <row r="1755" spans="5:9" x14ac:dyDescent="0.25">
      <c r="E1755" s="196">
        <f t="shared" si="112"/>
        <v>5101.2000000000007</v>
      </c>
      <c r="G1755" s="156" t="str">
        <f t="shared" si="111"/>
        <v>Janeiro</v>
      </c>
      <c r="H1755" s="193" t="str">
        <f t="shared" si="110"/>
        <v>Despesas</v>
      </c>
      <c r="I1755" s="67">
        <f t="shared" ca="1" si="113"/>
        <v>0</v>
      </c>
    </row>
    <row r="1756" spans="5:9" x14ac:dyDescent="0.25">
      <c r="E1756" s="196">
        <f t="shared" si="112"/>
        <v>5101.2000000000007</v>
      </c>
      <c r="G1756" s="156" t="str">
        <f t="shared" si="111"/>
        <v>Janeiro</v>
      </c>
      <c r="H1756" s="193" t="str">
        <f t="shared" si="110"/>
        <v>Despesas</v>
      </c>
      <c r="I1756" s="67">
        <f t="shared" ca="1" si="113"/>
        <v>0</v>
      </c>
    </row>
    <row r="1757" spans="5:9" x14ac:dyDescent="0.25">
      <c r="E1757" s="196">
        <f t="shared" si="112"/>
        <v>5101.2000000000007</v>
      </c>
      <c r="G1757" s="156" t="str">
        <f t="shared" si="111"/>
        <v>Janeiro</v>
      </c>
      <c r="H1757" s="193" t="str">
        <f t="shared" si="110"/>
        <v>Despesas</v>
      </c>
      <c r="I1757" s="67">
        <f t="shared" ca="1" si="113"/>
        <v>0</v>
      </c>
    </row>
    <row r="1758" spans="5:9" x14ac:dyDescent="0.25">
      <c r="E1758" s="196">
        <f t="shared" si="112"/>
        <v>5101.2000000000007</v>
      </c>
      <c r="G1758" s="156" t="str">
        <f t="shared" si="111"/>
        <v>Janeiro</v>
      </c>
      <c r="H1758" s="193" t="str">
        <f t="shared" si="110"/>
        <v>Despesas</v>
      </c>
      <c r="I1758" s="67">
        <f t="shared" ca="1" si="113"/>
        <v>0</v>
      </c>
    </row>
    <row r="1759" spans="5:9" x14ac:dyDescent="0.25">
      <c r="E1759" s="196">
        <f t="shared" si="112"/>
        <v>5101.2000000000007</v>
      </c>
      <c r="G1759" s="156" t="str">
        <f t="shared" si="111"/>
        <v>Janeiro</v>
      </c>
      <c r="H1759" s="193" t="str">
        <f t="shared" si="110"/>
        <v>Despesas</v>
      </c>
      <c r="I1759" s="67">
        <f t="shared" ca="1" si="113"/>
        <v>0</v>
      </c>
    </row>
    <row r="1760" spans="5:9" x14ac:dyDescent="0.25">
      <c r="E1760" s="196">
        <f t="shared" si="112"/>
        <v>5101.2000000000007</v>
      </c>
      <c r="G1760" s="156" t="str">
        <f t="shared" si="111"/>
        <v>Janeiro</v>
      </c>
      <c r="H1760" s="193" t="str">
        <f t="shared" si="110"/>
        <v>Despesas</v>
      </c>
      <c r="I1760" s="67">
        <f t="shared" ca="1" si="113"/>
        <v>0</v>
      </c>
    </row>
    <row r="1761" spans="5:9" x14ac:dyDescent="0.25">
      <c r="E1761" s="196">
        <f t="shared" si="112"/>
        <v>5101.2000000000007</v>
      </c>
      <c r="G1761" s="156" t="str">
        <f t="shared" si="111"/>
        <v>Janeiro</v>
      </c>
      <c r="H1761" s="193" t="str">
        <f t="shared" si="110"/>
        <v>Despesas</v>
      </c>
      <c r="I1761" s="67">
        <f t="shared" ca="1" si="113"/>
        <v>0</v>
      </c>
    </row>
    <row r="1762" spans="5:9" x14ac:dyDescent="0.25">
      <c r="E1762" s="196">
        <f t="shared" si="112"/>
        <v>5101.2000000000007</v>
      </c>
      <c r="G1762" s="156" t="str">
        <f t="shared" si="111"/>
        <v>Janeiro</v>
      </c>
      <c r="H1762" s="193" t="str">
        <f t="shared" si="110"/>
        <v>Despesas</v>
      </c>
      <c r="I1762" s="67">
        <f t="shared" ca="1" si="113"/>
        <v>0</v>
      </c>
    </row>
    <row r="1763" spans="5:9" x14ac:dyDescent="0.25">
      <c r="E1763" s="196">
        <f t="shared" si="112"/>
        <v>5101.2000000000007</v>
      </c>
      <c r="G1763" s="156" t="str">
        <f t="shared" si="111"/>
        <v>Janeiro</v>
      </c>
      <c r="H1763" s="193" t="str">
        <f t="shared" si="110"/>
        <v>Despesas</v>
      </c>
      <c r="I1763" s="67">
        <f t="shared" ca="1" si="113"/>
        <v>0</v>
      </c>
    </row>
    <row r="1764" spans="5:9" x14ac:dyDescent="0.25">
      <c r="E1764" s="196">
        <f t="shared" si="112"/>
        <v>5101.2000000000007</v>
      </c>
      <c r="G1764" s="156" t="str">
        <f t="shared" si="111"/>
        <v>Janeiro</v>
      </c>
      <c r="H1764" s="193" t="str">
        <f t="shared" si="110"/>
        <v>Despesas</v>
      </c>
      <c r="I1764" s="67">
        <f t="shared" ca="1" si="113"/>
        <v>0</v>
      </c>
    </row>
    <row r="1765" spans="5:9" x14ac:dyDescent="0.25">
      <c r="E1765" s="196">
        <f t="shared" si="112"/>
        <v>5101.2000000000007</v>
      </c>
      <c r="G1765" s="156" t="str">
        <f t="shared" si="111"/>
        <v>Janeiro</v>
      </c>
      <c r="H1765" s="193" t="str">
        <f t="shared" si="110"/>
        <v>Despesas</v>
      </c>
      <c r="I1765" s="67">
        <f t="shared" ca="1" si="113"/>
        <v>0</v>
      </c>
    </row>
    <row r="1766" spans="5:9" x14ac:dyDescent="0.25">
      <c r="E1766" s="196">
        <f t="shared" si="112"/>
        <v>5101.2000000000007</v>
      </c>
      <c r="G1766" s="156" t="str">
        <f t="shared" si="111"/>
        <v>Janeiro</v>
      </c>
      <c r="H1766" s="193" t="str">
        <f t="shared" si="110"/>
        <v>Despesas</v>
      </c>
      <c r="I1766" s="67">
        <f t="shared" ca="1" si="113"/>
        <v>0</v>
      </c>
    </row>
    <row r="1767" spans="5:9" x14ac:dyDescent="0.25">
      <c r="E1767" s="196">
        <f t="shared" si="112"/>
        <v>5101.2000000000007</v>
      </c>
      <c r="G1767" s="156" t="str">
        <f t="shared" si="111"/>
        <v>Janeiro</v>
      </c>
      <c r="H1767" s="193" t="str">
        <f t="shared" si="110"/>
        <v>Despesas</v>
      </c>
      <c r="I1767" s="67">
        <f t="shared" ca="1" si="113"/>
        <v>0</v>
      </c>
    </row>
    <row r="1768" spans="5:9" x14ac:dyDescent="0.25">
      <c r="E1768" s="196">
        <f t="shared" si="112"/>
        <v>5101.2000000000007</v>
      </c>
      <c r="G1768" s="156" t="str">
        <f t="shared" si="111"/>
        <v>Janeiro</v>
      </c>
      <c r="H1768" s="193" t="str">
        <f t="shared" si="110"/>
        <v>Despesas</v>
      </c>
      <c r="I1768" s="67">
        <f t="shared" ca="1" si="113"/>
        <v>0</v>
      </c>
    </row>
    <row r="1769" spans="5:9" x14ac:dyDescent="0.25">
      <c r="E1769" s="196">
        <f t="shared" si="112"/>
        <v>5101.2000000000007</v>
      </c>
      <c r="G1769" s="156" t="str">
        <f t="shared" si="111"/>
        <v>Janeiro</v>
      </c>
      <c r="H1769" s="193" t="str">
        <f t="shared" si="110"/>
        <v>Despesas</v>
      </c>
      <c r="I1769" s="67">
        <f t="shared" ca="1" si="113"/>
        <v>0</v>
      </c>
    </row>
    <row r="1770" spans="5:9" x14ac:dyDescent="0.25">
      <c r="E1770" s="196">
        <f t="shared" si="112"/>
        <v>5101.2000000000007</v>
      </c>
      <c r="G1770" s="156" t="str">
        <f t="shared" si="111"/>
        <v>Janeiro</v>
      </c>
      <c r="H1770" s="193" t="str">
        <f t="shared" si="110"/>
        <v>Despesas</v>
      </c>
      <c r="I1770" s="67">
        <f t="shared" ca="1" si="113"/>
        <v>0</v>
      </c>
    </row>
    <row r="1771" spans="5:9" x14ac:dyDescent="0.25">
      <c r="E1771" s="196">
        <f t="shared" si="112"/>
        <v>5101.2000000000007</v>
      </c>
      <c r="G1771" s="156" t="str">
        <f t="shared" si="111"/>
        <v>Janeiro</v>
      </c>
      <c r="H1771" s="193" t="str">
        <f t="shared" si="110"/>
        <v>Despesas</v>
      </c>
      <c r="I1771" s="67">
        <f t="shared" ca="1" si="113"/>
        <v>0</v>
      </c>
    </row>
    <row r="1772" spans="5:9" x14ac:dyDescent="0.25">
      <c r="E1772" s="196">
        <f t="shared" si="112"/>
        <v>5101.2000000000007</v>
      </c>
      <c r="G1772" s="156" t="str">
        <f t="shared" si="111"/>
        <v>Janeiro</v>
      </c>
      <c r="H1772" s="193" t="str">
        <f t="shared" si="110"/>
        <v>Despesas</v>
      </c>
      <c r="I1772" s="67">
        <f t="shared" ca="1" si="113"/>
        <v>0</v>
      </c>
    </row>
    <row r="1773" spans="5:9" x14ac:dyDescent="0.25">
      <c r="E1773" s="196">
        <f t="shared" si="112"/>
        <v>5101.2000000000007</v>
      </c>
      <c r="G1773" s="156" t="str">
        <f t="shared" si="111"/>
        <v>Janeiro</v>
      </c>
      <c r="H1773" s="193" t="str">
        <f t="shared" si="110"/>
        <v>Despesas</v>
      </c>
      <c r="I1773" s="67">
        <f t="shared" ca="1" si="113"/>
        <v>0</v>
      </c>
    </row>
    <row r="1774" spans="5:9" x14ac:dyDescent="0.25">
      <c r="E1774" s="196">
        <f t="shared" si="112"/>
        <v>5101.2000000000007</v>
      </c>
      <c r="G1774" s="156" t="str">
        <f t="shared" si="111"/>
        <v>Janeiro</v>
      </c>
      <c r="H1774" s="193" t="str">
        <f t="shared" si="110"/>
        <v>Despesas</v>
      </c>
      <c r="I1774" s="67">
        <f t="shared" ca="1" si="113"/>
        <v>0</v>
      </c>
    </row>
    <row r="1775" spans="5:9" x14ac:dyDescent="0.25">
      <c r="E1775" s="196">
        <f t="shared" si="112"/>
        <v>5101.2000000000007</v>
      </c>
      <c r="G1775" s="156" t="str">
        <f t="shared" si="111"/>
        <v>Janeiro</v>
      </c>
      <c r="H1775" s="193" t="str">
        <f t="shared" si="110"/>
        <v>Despesas</v>
      </c>
      <c r="I1775" s="67">
        <f t="shared" ca="1" si="113"/>
        <v>0</v>
      </c>
    </row>
    <row r="1776" spans="5:9" x14ac:dyDescent="0.25">
      <c r="E1776" s="196">
        <f t="shared" si="112"/>
        <v>5101.2000000000007</v>
      </c>
      <c r="G1776" s="156" t="str">
        <f t="shared" si="111"/>
        <v>Janeiro</v>
      </c>
      <c r="H1776" s="193" t="str">
        <f t="shared" si="110"/>
        <v>Despesas</v>
      </c>
      <c r="I1776" s="67">
        <f t="shared" ca="1" si="113"/>
        <v>0</v>
      </c>
    </row>
    <row r="1777" spans="5:9" x14ac:dyDescent="0.25">
      <c r="E1777" s="196">
        <f t="shared" si="112"/>
        <v>5101.2000000000007</v>
      </c>
      <c r="G1777" s="156" t="str">
        <f t="shared" si="111"/>
        <v>Janeiro</v>
      </c>
      <c r="H1777" s="193" t="str">
        <f t="shared" si="110"/>
        <v>Despesas</v>
      </c>
      <c r="I1777" s="67">
        <f t="shared" ca="1" si="113"/>
        <v>0</v>
      </c>
    </row>
    <row r="1778" spans="5:9" x14ac:dyDescent="0.25">
      <c r="E1778" s="196">
        <f t="shared" si="112"/>
        <v>5101.2000000000007</v>
      </c>
      <c r="G1778" s="156" t="str">
        <f t="shared" si="111"/>
        <v>Janeiro</v>
      </c>
      <c r="H1778" s="193" t="str">
        <f t="shared" si="110"/>
        <v>Despesas</v>
      </c>
      <c r="I1778" s="67">
        <f t="shared" ca="1" si="113"/>
        <v>0</v>
      </c>
    </row>
    <row r="1779" spans="5:9" x14ac:dyDescent="0.25">
      <c r="E1779" s="196">
        <f t="shared" si="112"/>
        <v>5101.2000000000007</v>
      </c>
      <c r="G1779" s="156" t="str">
        <f t="shared" si="111"/>
        <v>Janeiro</v>
      </c>
      <c r="H1779" s="193" t="str">
        <f t="shared" si="110"/>
        <v>Despesas</v>
      </c>
      <c r="I1779" s="67">
        <f t="shared" ca="1" si="113"/>
        <v>0</v>
      </c>
    </row>
    <row r="1780" spans="5:9" x14ac:dyDescent="0.25">
      <c r="E1780" s="196">
        <f t="shared" si="112"/>
        <v>5101.2000000000007</v>
      </c>
      <c r="G1780" s="156" t="str">
        <f t="shared" si="111"/>
        <v>Janeiro</v>
      </c>
      <c r="H1780" s="193" t="str">
        <f t="shared" si="110"/>
        <v>Despesas</v>
      </c>
      <c r="I1780" s="67">
        <f t="shared" ca="1" si="113"/>
        <v>0</v>
      </c>
    </row>
    <row r="1781" spans="5:9" x14ac:dyDescent="0.25">
      <c r="E1781" s="196">
        <f t="shared" si="112"/>
        <v>5101.2000000000007</v>
      </c>
      <c r="G1781" s="156" t="str">
        <f t="shared" si="111"/>
        <v>Janeiro</v>
      </c>
      <c r="H1781" s="193" t="str">
        <f t="shared" si="110"/>
        <v>Despesas</v>
      </c>
      <c r="I1781" s="67">
        <f t="shared" ca="1" si="113"/>
        <v>0</v>
      </c>
    </row>
    <row r="1782" spans="5:9" x14ac:dyDescent="0.25">
      <c r="E1782" s="196">
        <f t="shared" si="112"/>
        <v>5101.2000000000007</v>
      </c>
      <c r="G1782" s="156" t="str">
        <f t="shared" si="111"/>
        <v>Janeiro</v>
      </c>
      <c r="H1782" s="193" t="str">
        <f t="shared" si="110"/>
        <v>Despesas</v>
      </c>
      <c r="I1782" s="67">
        <f t="shared" ca="1" si="113"/>
        <v>0</v>
      </c>
    </row>
    <row r="1783" spans="5:9" x14ac:dyDescent="0.25">
      <c r="E1783" s="196">
        <f t="shared" si="112"/>
        <v>5101.2000000000007</v>
      </c>
      <c r="G1783" s="156" t="str">
        <f t="shared" si="111"/>
        <v>Janeiro</v>
      </c>
      <c r="H1783" s="193" t="str">
        <f t="shared" si="110"/>
        <v>Despesas</v>
      </c>
      <c r="I1783" s="67">
        <f t="shared" ca="1" si="113"/>
        <v>0</v>
      </c>
    </row>
    <row r="1784" spans="5:9" x14ac:dyDescent="0.25">
      <c r="E1784" s="196">
        <f t="shared" si="112"/>
        <v>5101.2000000000007</v>
      </c>
      <c r="G1784" s="156" t="str">
        <f t="shared" si="111"/>
        <v>Janeiro</v>
      </c>
      <c r="H1784" s="193" t="str">
        <f t="shared" si="110"/>
        <v>Despesas</v>
      </c>
      <c r="I1784" s="67">
        <f t="shared" ca="1" si="113"/>
        <v>0</v>
      </c>
    </row>
    <row r="1785" spans="5:9" x14ac:dyDescent="0.25">
      <c r="E1785" s="196">
        <f t="shared" si="112"/>
        <v>5101.2000000000007</v>
      </c>
      <c r="G1785" s="156" t="str">
        <f t="shared" si="111"/>
        <v>Janeiro</v>
      </c>
      <c r="H1785" s="193" t="str">
        <f t="shared" si="110"/>
        <v>Despesas</v>
      </c>
      <c r="I1785" s="67">
        <f t="shared" ca="1" si="113"/>
        <v>0</v>
      </c>
    </row>
    <row r="1786" spans="5:9" x14ac:dyDescent="0.25">
      <c r="E1786" s="196">
        <f t="shared" si="112"/>
        <v>5101.2000000000007</v>
      </c>
      <c r="G1786" s="156" t="str">
        <f t="shared" si="111"/>
        <v>Janeiro</v>
      </c>
      <c r="H1786" s="193" t="str">
        <f t="shared" si="110"/>
        <v>Despesas</v>
      </c>
      <c r="I1786" s="67">
        <f t="shared" ca="1" si="113"/>
        <v>0</v>
      </c>
    </row>
    <row r="1787" spans="5:9" x14ac:dyDescent="0.25">
      <c r="E1787" s="196">
        <f t="shared" si="112"/>
        <v>5101.2000000000007</v>
      </c>
      <c r="G1787" s="156" t="str">
        <f t="shared" si="111"/>
        <v>Janeiro</v>
      </c>
      <c r="H1787" s="193" t="str">
        <f t="shared" si="110"/>
        <v>Despesas</v>
      </c>
      <c r="I1787" s="67">
        <f t="shared" ca="1" si="113"/>
        <v>0</v>
      </c>
    </row>
    <row r="1788" spans="5:9" x14ac:dyDescent="0.25">
      <c r="E1788" s="196">
        <f t="shared" si="112"/>
        <v>5101.2000000000007</v>
      </c>
      <c r="G1788" s="156" t="str">
        <f t="shared" si="111"/>
        <v>Janeiro</v>
      </c>
      <c r="H1788" s="193" t="str">
        <f t="shared" si="110"/>
        <v>Despesas</v>
      </c>
      <c r="I1788" s="67">
        <f t="shared" ca="1" si="113"/>
        <v>0</v>
      </c>
    </row>
    <row r="1789" spans="5:9" x14ac:dyDescent="0.25">
      <c r="E1789" s="196">
        <f t="shared" si="112"/>
        <v>5101.2000000000007</v>
      </c>
      <c r="G1789" s="156" t="str">
        <f t="shared" si="111"/>
        <v>Janeiro</v>
      </c>
      <c r="H1789" s="193" t="str">
        <f t="shared" si="110"/>
        <v>Despesas</v>
      </c>
      <c r="I1789" s="67">
        <f t="shared" ca="1" si="113"/>
        <v>0</v>
      </c>
    </row>
    <row r="1790" spans="5:9" x14ac:dyDescent="0.25">
      <c r="E1790" s="196">
        <f t="shared" si="112"/>
        <v>5101.2000000000007</v>
      </c>
      <c r="G1790" s="156" t="str">
        <f t="shared" si="111"/>
        <v>Janeiro</v>
      </c>
      <c r="H1790" s="193" t="str">
        <f t="shared" si="110"/>
        <v>Despesas</v>
      </c>
      <c r="I1790" s="67">
        <f t="shared" ca="1" si="113"/>
        <v>0</v>
      </c>
    </row>
    <row r="1791" spans="5:9" x14ac:dyDescent="0.25">
      <c r="E1791" s="196">
        <f t="shared" si="112"/>
        <v>5101.2000000000007</v>
      </c>
      <c r="G1791" s="156" t="str">
        <f t="shared" si="111"/>
        <v>Janeiro</v>
      </c>
      <c r="H1791" s="193" t="str">
        <f t="shared" si="110"/>
        <v>Despesas</v>
      </c>
      <c r="I1791" s="67">
        <f t="shared" ca="1" si="113"/>
        <v>0</v>
      </c>
    </row>
    <row r="1792" spans="5:9" x14ac:dyDescent="0.25">
      <c r="E1792" s="196">
        <f t="shared" si="112"/>
        <v>5101.2000000000007</v>
      </c>
      <c r="G1792" s="156" t="str">
        <f t="shared" si="111"/>
        <v>Janeiro</v>
      </c>
      <c r="H1792" s="193" t="str">
        <f t="shared" si="110"/>
        <v>Despesas</v>
      </c>
      <c r="I1792" s="67">
        <f t="shared" ca="1" si="113"/>
        <v>0</v>
      </c>
    </row>
    <row r="1793" spans="5:9" x14ac:dyDescent="0.25">
      <c r="E1793" s="196">
        <f t="shared" si="112"/>
        <v>5101.2000000000007</v>
      </c>
      <c r="G1793" s="156" t="str">
        <f t="shared" si="111"/>
        <v>Janeiro</v>
      </c>
      <c r="H1793" s="193" t="str">
        <f t="shared" si="110"/>
        <v>Despesas</v>
      </c>
      <c r="I1793" s="67">
        <f t="shared" ca="1" si="113"/>
        <v>0</v>
      </c>
    </row>
    <row r="1794" spans="5:9" x14ac:dyDescent="0.25">
      <c r="E1794" s="196">
        <f t="shared" si="112"/>
        <v>5101.2000000000007</v>
      </c>
      <c r="G1794" s="156" t="str">
        <f t="shared" si="111"/>
        <v>Janeiro</v>
      </c>
      <c r="H1794" s="193" t="str">
        <f t="shared" si="110"/>
        <v>Despesas</v>
      </c>
      <c r="I1794" s="67">
        <f t="shared" ca="1" si="113"/>
        <v>0</v>
      </c>
    </row>
    <row r="1795" spans="5:9" x14ac:dyDescent="0.25">
      <c r="E1795" s="196">
        <f t="shared" si="112"/>
        <v>5101.2000000000007</v>
      </c>
      <c r="G1795" s="156" t="str">
        <f t="shared" si="111"/>
        <v>Janeiro</v>
      </c>
      <c r="H1795" s="193" t="str">
        <f t="shared" ref="H1795:H1827" si="114">IF(B1795&gt;0,"Receitas","Despesas")</f>
        <v>Despesas</v>
      </c>
      <c r="I1795" s="67">
        <f t="shared" ca="1" si="113"/>
        <v>0</v>
      </c>
    </row>
    <row r="1796" spans="5:9" x14ac:dyDescent="0.25">
      <c r="E1796" s="196">
        <f t="shared" si="112"/>
        <v>5101.2000000000007</v>
      </c>
      <c r="G1796" s="156" t="str">
        <f t="shared" si="111"/>
        <v>Janeiro</v>
      </c>
      <c r="H1796" s="193" t="str">
        <f t="shared" si="114"/>
        <v>Despesas</v>
      </c>
      <c r="I1796" s="67">
        <f t="shared" ca="1" si="113"/>
        <v>0</v>
      </c>
    </row>
    <row r="1797" spans="5:9" x14ac:dyDescent="0.25">
      <c r="E1797" s="196">
        <f t="shared" si="112"/>
        <v>5101.2000000000007</v>
      </c>
      <c r="G1797" s="156" t="str">
        <f t="shared" si="111"/>
        <v>Janeiro</v>
      </c>
      <c r="H1797" s="193" t="str">
        <f t="shared" si="114"/>
        <v>Despesas</v>
      </c>
      <c r="I1797" s="67">
        <f t="shared" ca="1" si="113"/>
        <v>0</v>
      </c>
    </row>
    <row r="1798" spans="5:9" x14ac:dyDescent="0.25">
      <c r="E1798" s="196">
        <f t="shared" si="112"/>
        <v>5101.2000000000007</v>
      </c>
      <c r="G1798" s="156" t="str">
        <f t="shared" si="111"/>
        <v>Janeiro</v>
      </c>
      <c r="H1798" s="193" t="str">
        <f t="shared" si="114"/>
        <v>Despesas</v>
      </c>
      <c r="I1798" s="67">
        <f t="shared" ca="1" si="113"/>
        <v>0</v>
      </c>
    </row>
    <row r="1799" spans="5:9" x14ac:dyDescent="0.25">
      <c r="E1799" s="196">
        <f t="shared" si="112"/>
        <v>5101.2000000000007</v>
      </c>
      <c r="G1799" s="156" t="str">
        <f t="shared" si="111"/>
        <v>Janeiro</v>
      </c>
      <c r="H1799" s="193" t="str">
        <f t="shared" si="114"/>
        <v>Despesas</v>
      </c>
      <c r="I1799" s="67">
        <f t="shared" ca="1" si="113"/>
        <v>0</v>
      </c>
    </row>
    <row r="1800" spans="5:9" x14ac:dyDescent="0.25">
      <c r="E1800" s="196">
        <f t="shared" si="112"/>
        <v>5101.2000000000007</v>
      </c>
      <c r="G1800" s="156" t="str">
        <f t="shared" si="111"/>
        <v>Janeiro</v>
      </c>
      <c r="H1800" s="193" t="str">
        <f t="shared" si="114"/>
        <v>Despesas</v>
      </c>
      <c r="I1800" s="67">
        <f t="shared" ca="1" si="113"/>
        <v>0</v>
      </c>
    </row>
    <row r="1801" spans="5:9" x14ac:dyDescent="0.25">
      <c r="E1801" s="196">
        <f t="shared" si="112"/>
        <v>5101.2000000000007</v>
      </c>
      <c r="G1801" s="156" t="str">
        <f t="shared" si="111"/>
        <v>Janeiro</v>
      </c>
      <c r="H1801" s="193" t="str">
        <f t="shared" si="114"/>
        <v>Despesas</v>
      </c>
      <c r="I1801" s="67">
        <f t="shared" ca="1" si="113"/>
        <v>0</v>
      </c>
    </row>
    <row r="1802" spans="5:9" x14ac:dyDescent="0.25">
      <c r="E1802" s="196">
        <f t="shared" si="112"/>
        <v>5101.2000000000007</v>
      </c>
      <c r="G1802" s="156" t="str">
        <f t="shared" si="111"/>
        <v>Janeiro</v>
      </c>
      <c r="H1802" s="193" t="str">
        <f t="shared" si="114"/>
        <v>Despesas</v>
      </c>
      <c r="I1802" s="67">
        <f t="shared" ca="1" si="113"/>
        <v>0</v>
      </c>
    </row>
    <row r="1803" spans="5:9" x14ac:dyDescent="0.25">
      <c r="E1803" s="196">
        <f t="shared" si="112"/>
        <v>5101.2000000000007</v>
      </c>
      <c r="G1803" s="156" t="str">
        <f t="shared" si="111"/>
        <v>Janeiro</v>
      </c>
      <c r="H1803" s="193" t="str">
        <f t="shared" si="114"/>
        <v>Despesas</v>
      </c>
      <c r="I1803" s="67">
        <f t="shared" ca="1" si="113"/>
        <v>0</v>
      </c>
    </row>
    <row r="1804" spans="5:9" x14ac:dyDescent="0.25">
      <c r="E1804" s="196">
        <f t="shared" si="112"/>
        <v>5101.2000000000007</v>
      </c>
      <c r="G1804" s="156" t="str">
        <f t="shared" si="111"/>
        <v>Janeiro</v>
      </c>
      <c r="H1804" s="193" t="str">
        <f t="shared" si="114"/>
        <v>Despesas</v>
      </c>
      <c r="I1804" s="67">
        <f t="shared" ca="1" si="113"/>
        <v>0</v>
      </c>
    </row>
    <row r="1805" spans="5:9" x14ac:dyDescent="0.25">
      <c r="E1805" s="196">
        <f t="shared" si="112"/>
        <v>5101.2000000000007</v>
      </c>
      <c r="G1805" s="156" t="str">
        <f t="shared" si="111"/>
        <v>Janeiro</v>
      </c>
      <c r="H1805" s="193" t="str">
        <f t="shared" si="114"/>
        <v>Despesas</v>
      </c>
      <c r="I1805" s="67">
        <f t="shared" ca="1" si="113"/>
        <v>0</v>
      </c>
    </row>
    <row r="1806" spans="5:9" x14ac:dyDescent="0.25">
      <c r="E1806" s="196">
        <f t="shared" si="112"/>
        <v>5101.2000000000007</v>
      </c>
      <c r="G1806" s="156" t="str">
        <f t="shared" ref="G1806:G1827" si="115">IF(ISNA(VLOOKUP(MONTH(A1806),$O$3:$P$14,2)),"",VLOOKUP(MONTH(A1806),$O$3:$P$14,2))</f>
        <v>Janeiro</v>
      </c>
      <c r="H1806" s="193" t="str">
        <f t="shared" si="114"/>
        <v>Despesas</v>
      </c>
      <c r="I1806" s="67">
        <f t="shared" ca="1" si="113"/>
        <v>0</v>
      </c>
    </row>
    <row r="1807" spans="5:9" x14ac:dyDescent="0.25">
      <c r="E1807" s="196">
        <f t="shared" ref="E1807:E1827" si="116">E1806+B1807</f>
        <v>5101.2000000000007</v>
      </c>
      <c r="G1807" s="156" t="str">
        <f t="shared" si="115"/>
        <v>Janeiro</v>
      </c>
      <c r="H1807" s="193" t="str">
        <f t="shared" si="114"/>
        <v>Despesas</v>
      </c>
      <c r="I1807" s="67">
        <f t="shared" ca="1" si="113"/>
        <v>0</v>
      </c>
    </row>
    <row r="1808" spans="5:9" x14ac:dyDescent="0.25">
      <c r="E1808" s="196">
        <f t="shared" si="116"/>
        <v>5101.2000000000007</v>
      </c>
      <c r="G1808" s="156" t="str">
        <f t="shared" si="115"/>
        <v>Janeiro</v>
      </c>
      <c r="H1808" s="193" t="str">
        <f t="shared" si="114"/>
        <v>Despesas</v>
      </c>
      <c r="I1808" s="67">
        <f t="shared" ca="1" si="113"/>
        <v>0</v>
      </c>
    </row>
    <row r="1809" spans="5:9" x14ac:dyDescent="0.25">
      <c r="E1809" s="196">
        <f t="shared" si="116"/>
        <v>5101.2000000000007</v>
      </c>
      <c r="G1809" s="156" t="str">
        <f t="shared" si="115"/>
        <v>Janeiro</v>
      </c>
      <c r="H1809" s="193" t="str">
        <f t="shared" si="114"/>
        <v>Despesas</v>
      </c>
      <c r="I1809" s="67">
        <f t="shared" ca="1" si="113"/>
        <v>0</v>
      </c>
    </row>
    <row r="1810" spans="5:9" x14ac:dyDescent="0.25">
      <c r="E1810" s="196">
        <f t="shared" si="116"/>
        <v>5101.2000000000007</v>
      </c>
      <c r="G1810" s="156" t="str">
        <f t="shared" si="115"/>
        <v>Janeiro</v>
      </c>
      <c r="H1810" s="193" t="str">
        <f t="shared" si="114"/>
        <v>Despesas</v>
      </c>
      <c r="I1810" s="67">
        <f t="shared" ca="1" si="113"/>
        <v>0</v>
      </c>
    </row>
    <row r="1811" spans="5:9" x14ac:dyDescent="0.25">
      <c r="E1811" s="196">
        <f t="shared" si="116"/>
        <v>5101.2000000000007</v>
      </c>
      <c r="G1811" s="156" t="str">
        <f t="shared" si="115"/>
        <v>Janeiro</v>
      </c>
      <c r="H1811" s="193" t="str">
        <f t="shared" si="114"/>
        <v>Despesas</v>
      </c>
      <c r="I1811" s="67">
        <f t="shared" ca="1" si="113"/>
        <v>0</v>
      </c>
    </row>
    <row r="1812" spans="5:9" x14ac:dyDescent="0.25">
      <c r="E1812" s="196">
        <f t="shared" si="116"/>
        <v>5101.2000000000007</v>
      </c>
      <c r="G1812" s="156" t="str">
        <f t="shared" si="115"/>
        <v>Janeiro</v>
      </c>
      <c r="H1812" s="193" t="str">
        <f t="shared" si="114"/>
        <v>Despesas</v>
      </c>
      <c r="I1812" s="67">
        <f t="shared" ca="1" si="113"/>
        <v>0</v>
      </c>
    </row>
    <row r="1813" spans="5:9" x14ac:dyDescent="0.25">
      <c r="E1813" s="196">
        <f t="shared" si="116"/>
        <v>5101.2000000000007</v>
      </c>
      <c r="G1813" s="156" t="str">
        <f t="shared" si="115"/>
        <v>Janeiro</v>
      </c>
      <c r="H1813" s="193" t="str">
        <f t="shared" si="114"/>
        <v>Despesas</v>
      </c>
      <c r="I1813" s="67">
        <f t="shared" ca="1" si="113"/>
        <v>0</v>
      </c>
    </row>
    <row r="1814" spans="5:9" x14ac:dyDescent="0.25">
      <c r="E1814" s="196">
        <f t="shared" si="116"/>
        <v>5101.2000000000007</v>
      </c>
      <c r="G1814" s="156" t="str">
        <f t="shared" si="115"/>
        <v>Janeiro</v>
      </c>
      <c r="H1814" s="193" t="str">
        <f t="shared" si="114"/>
        <v>Despesas</v>
      </c>
      <c r="I1814" s="67">
        <f t="shared" ref="I1814:I1827" ca="1" si="117">IF(A1814=TODAY(),IF(A1815=TODAY(),0,E1814),0)</f>
        <v>0</v>
      </c>
    </row>
    <row r="1815" spans="5:9" x14ac:dyDescent="0.25">
      <c r="E1815" s="196">
        <f t="shared" si="116"/>
        <v>5101.2000000000007</v>
      </c>
      <c r="G1815" s="156" t="str">
        <f t="shared" si="115"/>
        <v>Janeiro</v>
      </c>
      <c r="H1815" s="193" t="str">
        <f t="shared" si="114"/>
        <v>Despesas</v>
      </c>
      <c r="I1815" s="67">
        <f t="shared" ca="1" si="117"/>
        <v>0</v>
      </c>
    </row>
    <row r="1816" spans="5:9" x14ac:dyDescent="0.25">
      <c r="E1816" s="196">
        <f t="shared" si="116"/>
        <v>5101.2000000000007</v>
      </c>
      <c r="G1816" s="156" t="str">
        <f t="shared" si="115"/>
        <v>Janeiro</v>
      </c>
      <c r="H1816" s="193" t="str">
        <f t="shared" si="114"/>
        <v>Despesas</v>
      </c>
      <c r="I1816" s="67">
        <f t="shared" ca="1" si="117"/>
        <v>0</v>
      </c>
    </row>
    <row r="1817" spans="5:9" x14ac:dyDescent="0.25">
      <c r="E1817" s="196">
        <f t="shared" si="116"/>
        <v>5101.2000000000007</v>
      </c>
      <c r="G1817" s="156" t="str">
        <f t="shared" si="115"/>
        <v>Janeiro</v>
      </c>
      <c r="H1817" s="193" t="str">
        <f t="shared" si="114"/>
        <v>Despesas</v>
      </c>
      <c r="I1817" s="67">
        <f t="shared" ca="1" si="117"/>
        <v>0</v>
      </c>
    </row>
    <row r="1818" spans="5:9" x14ac:dyDescent="0.25">
      <c r="E1818" s="196">
        <f t="shared" si="116"/>
        <v>5101.2000000000007</v>
      </c>
      <c r="G1818" s="156" t="str">
        <f t="shared" si="115"/>
        <v>Janeiro</v>
      </c>
      <c r="H1818" s="193" t="str">
        <f t="shared" si="114"/>
        <v>Despesas</v>
      </c>
      <c r="I1818" s="67">
        <f t="shared" ca="1" si="117"/>
        <v>0</v>
      </c>
    </row>
    <row r="1819" spans="5:9" x14ac:dyDescent="0.25">
      <c r="E1819" s="196">
        <f t="shared" si="116"/>
        <v>5101.2000000000007</v>
      </c>
      <c r="G1819" s="156" t="str">
        <f t="shared" si="115"/>
        <v>Janeiro</v>
      </c>
      <c r="H1819" s="193" t="str">
        <f t="shared" si="114"/>
        <v>Despesas</v>
      </c>
      <c r="I1819" s="67">
        <f t="shared" ca="1" si="117"/>
        <v>0</v>
      </c>
    </row>
    <row r="1820" spans="5:9" x14ac:dyDescent="0.25">
      <c r="E1820" s="196">
        <f t="shared" si="116"/>
        <v>5101.2000000000007</v>
      </c>
      <c r="G1820" s="156" t="str">
        <f t="shared" si="115"/>
        <v>Janeiro</v>
      </c>
      <c r="H1820" s="193" t="str">
        <f t="shared" si="114"/>
        <v>Despesas</v>
      </c>
      <c r="I1820" s="67">
        <f t="shared" ca="1" si="117"/>
        <v>0</v>
      </c>
    </row>
    <row r="1821" spans="5:9" x14ac:dyDescent="0.25">
      <c r="E1821" s="196">
        <f t="shared" si="116"/>
        <v>5101.2000000000007</v>
      </c>
      <c r="G1821" s="156" t="str">
        <f t="shared" si="115"/>
        <v>Janeiro</v>
      </c>
      <c r="H1821" s="193" t="str">
        <f t="shared" si="114"/>
        <v>Despesas</v>
      </c>
      <c r="I1821" s="67">
        <f t="shared" ca="1" si="117"/>
        <v>0</v>
      </c>
    </row>
    <row r="1822" spans="5:9" x14ac:dyDescent="0.25">
      <c r="E1822" s="196">
        <f t="shared" si="116"/>
        <v>5101.2000000000007</v>
      </c>
      <c r="G1822" s="156" t="str">
        <f t="shared" si="115"/>
        <v>Janeiro</v>
      </c>
      <c r="H1822" s="193" t="str">
        <f t="shared" si="114"/>
        <v>Despesas</v>
      </c>
      <c r="I1822" s="67">
        <f t="shared" ca="1" si="117"/>
        <v>0</v>
      </c>
    </row>
    <row r="1823" spans="5:9" x14ac:dyDescent="0.25">
      <c r="E1823" s="196">
        <f t="shared" si="116"/>
        <v>5101.2000000000007</v>
      </c>
      <c r="G1823" s="156" t="str">
        <f t="shared" si="115"/>
        <v>Janeiro</v>
      </c>
      <c r="H1823" s="193" t="str">
        <f t="shared" si="114"/>
        <v>Despesas</v>
      </c>
      <c r="I1823" s="67">
        <f t="shared" ca="1" si="117"/>
        <v>0</v>
      </c>
    </row>
    <row r="1824" spans="5:9" x14ac:dyDescent="0.25">
      <c r="E1824" s="196">
        <f t="shared" si="116"/>
        <v>5101.2000000000007</v>
      </c>
      <c r="G1824" s="156" t="str">
        <f t="shared" si="115"/>
        <v>Janeiro</v>
      </c>
      <c r="H1824" s="193" t="str">
        <f t="shared" si="114"/>
        <v>Despesas</v>
      </c>
      <c r="I1824" s="67">
        <f t="shared" ca="1" si="117"/>
        <v>0</v>
      </c>
    </row>
    <row r="1825" spans="5:9" x14ac:dyDescent="0.25">
      <c r="E1825" s="196">
        <f t="shared" si="116"/>
        <v>5101.2000000000007</v>
      </c>
      <c r="G1825" s="156" t="str">
        <f t="shared" si="115"/>
        <v>Janeiro</v>
      </c>
      <c r="H1825" s="193" t="str">
        <f t="shared" si="114"/>
        <v>Despesas</v>
      </c>
      <c r="I1825" s="67">
        <f t="shared" ca="1" si="117"/>
        <v>0</v>
      </c>
    </row>
    <row r="1826" spans="5:9" x14ac:dyDescent="0.25">
      <c r="E1826" s="196">
        <f t="shared" si="116"/>
        <v>5101.2000000000007</v>
      </c>
      <c r="G1826" s="156" t="str">
        <f t="shared" si="115"/>
        <v>Janeiro</v>
      </c>
      <c r="H1826" s="193" t="str">
        <f t="shared" si="114"/>
        <v>Despesas</v>
      </c>
      <c r="I1826" s="67">
        <f t="shared" ca="1" si="117"/>
        <v>0</v>
      </c>
    </row>
    <row r="1827" spans="5:9" x14ac:dyDescent="0.25">
      <c r="E1827" s="196">
        <f t="shared" si="116"/>
        <v>5101.2000000000007</v>
      </c>
      <c r="G1827" s="156" t="str">
        <f t="shared" si="115"/>
        <v>Janeiro</v>
      </c>
      <c r="H1827" s="193" t="str">
        <f t="shared" si="114"/>
        <v>Despesas</v>
      </c>
      <c r="I1827" s="67">
        <f t="shared" ca="1" si="117"/>
        <v>0</v>
      </c>
    </row>
  </sheetData>
  <sheetProtection algorithmName="SHA-512" hashValue="eBbIF911ndvJTyvoIzy70KWQYKT6qbN1psPnn8WzczYc/CEWHcATlJqAo9rGRJess0bdm+UeeWWclQ5xiWke3w==" saltValue="8Yf/otfCllKO7AXKzDYdxA==" spinCount="100000" sheet="1" scenarios="1" insertRows="0" deleteRows="0"/>
  <phoneticPr fontId="23" type="noConversion"/>
  <conditionalFormatting sqref="B59:B60 B75:B78 B99:B1048576 B1:B54">
    <cfRule type="cellIs" dxfId="4356" priority="13" operator="greaterThan">
      <formula>0</formula>
    </cfRule>
    <cfRule type="cellIs" dxfId="4355" priority="14" operator="lessThan">
      <formula>0</formula>
    </cfRule>
  </conditionalFormatting>
  <conditionalFormatting sqref="D1:D1048576">
    <cfRule type="cellIs" dxfId="4354" priority="9" operator="equal">
      <formula>"PAGO"</formula>
    </cfRule>
    <cfRule type="cellIs" dxfId="4353" priority="10" operator="equal">
      <formula>"RECEBIDO"</formula>
    </cfRule>
    <cfRule type="cellIs" dxfId="4352" priority="11" operator="equal">
      <formula>"AGENDADO"</formula>
    </cfRule>
    <cfRule type="cellIs" dxfId="4351" priority="12" operator="equal">
      <formula>"PREVISTO"</formula>
    </cfRule>
  </conditionalFormatting>
  <conditionalFormatting sqref="E1:E1048576">
    <cfRule type="cellIs" dxfId="4350" priority="7" operator="greaterThanOrEqual">
      <formula>0</formula>
    </cfRule>
    <cfRule type="cellIs" dxfId="4349" priority="8" operator="lessThan">
      <formula>0</formula>
    </cfRule>
  </conditionalFormatting>
  <conditionalFormatting sqref="B55:B58">
    <cfRule type="cellIs" dxfId="4348" priority="5" operator="greaterThan">
      <formula>0</formula>
    </cfRule>
    <cfRule type="cellIs" dxfId="4347" priority="6" operator="lessThan">
      <formula>0</formula>
    </cfRule>
  </conditionalFormatting>
  <conditionalFormatting sqref="B61:B74">
    <cfRule type="cellIs" dxfId="4346" priority="3" operator="greaterThan">
      <formula>0</formula>
    </cfRule>
    <cfRule type="cellIs" dxfId="4345" priority="4" operator="lessThan">
      <formula>0</formula>
    </cfRule>
  </conditionalFormatting>
  <conditionalFormatting sqref="B79:B98">
    <cfRule type="cellIs" dxfId="4344" priority="1" operator="greaterThan">
      <formula>0</formula>
    </cfRule>
    <cfRule type="cellIs" dxfId="4343" priority="2" operator="lessThan">
      <formula>0</formula>
    </cfRule>
  </conditionalFormatting>
  <dataValidations count="1">
    <dataValidation type="list" allowBlank="1" showInputMessage="1" showErrorMessage="1" sqref="D2:D1829" xr:uid="{F5350A56-C143-472C-BC4E-A7D80A242C94}">
      <formula1>"PREVISTO,AGENDADO,RECEBIDO,PAGO"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V201"/>
  <sheetViews>
    <sheetView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83" sqref="F183"/>
    </sheetView>
  </sheetViews>
  <sheetFormatPr defaultColWidth="11.42578125" defaultRowHeight="15" x14ac:dyDescent="0.25"/>
  <cols>
    <col min="1" max="1" width="36.5703125" style="47" bestFit="1" customWidth="1"/>
    <col min="2" max="2" width="12.7109375" style="47" bestFit="1" customWidth="1"/>
    <col min="3" max="7" width="16.7109375" style="47" customWidth="1"/>
    <col min="8" max="9" width="16.7109375" style="68" customWidth="1"/>
    <col min="10" max="10" width="16.7109375" style="47" customWidth="1"/>
    <col min="11" max="12" width="16.7109375" style="69" customWidth="1"/>
    <col min="13" max="41" width="16.7109375" style="47" customWidth="1"/>
    <col min="42" max="53" width="11.7109375" style="47" customWidth="1"/>
    <col min="54" max="265" width="11.42578125" style="47"/>
    <col min="266" max="266" width="27.7109375" style="47" bestFit="1" customWidth="1"/>
    <col min="267" max="267" width="12.5703125" style="47" customWidth="1"/>
    <col min="268" max="268" width="13.28515625" style="47" bestFit="1" customWidth="1"/>
    <col min="269" max="269" width="12.5703125" style="47" customWidth="1"/>
    <col min="270" max="270" width="13.28515625" style="47" bestFit="1" customWidth="1"/>
    <col min="271" max="271" width="12.5703125" style="47" customWidth="1"/>
    <col min="272" max="272" width="13.28515625" style="47" bestFit="1" customWidth="1"/>
    <col min="273" max="273" width="13.28515625" style="47" customWidth="1"/>
    <col min="274" max="274" width="13" style="47" customWidth="1"/>
    <col min="275" max="275" width="12.5703125" style="47" customWidth="1"/>
    <col min="276" max="276" width="13.28515625" style="47" bestFit="1" customWidth="1"/>
    <col min="277" max="279" width="12.5703125" style="47" customWidth="1"/>
    <col min="280" max="280" width="13.28515625" style="47" customWidth="1"/>
    <col min="281" max="281" width="12.5703125" style="47" customWidth="1"/>
    <col min="282" max="282" width="13.28515625" style="47" bestFit="1" customWidth="1"/>
    <col min="283" max="283" width="12.5703125" style="47" customWidth="1"/>
    <col min="284" max="284" width="13.7109375" style="47" customWidth="1"/>
    <col min="285" max="285" width="12.5703125" style="47" customWidth="1"/>
    <col min="286" max="286" width="13.85546875" style="47" customWidth="1"/>
    <col min="287" max="287" width="12.5703125" style="47" customWidth="1"/>
    <col min="288" max="288" width="14.140625" style="47" customWidth="1"/>
    <col min="289" max="289" width="12.5703125" style="47" customWidth="1"/>
    <col min="290" max="290" width="14.140625" style="47" customWidth="1"/>
    <col min="291" max="291" width="14.28515625" style="47" bestFit="1" customWidth="1"/>
    <col min="292" max="292" width="13.28515625" style="47" bestFit="1" customWidth="1"/>
    <col min="293" max="309" width="11.7109375" style="47" customWidth="1"/>
    <col min="310" max="521" width="11.42578125" style="47"/>
    <col min="522" max="522" width="27.7109375" style="47" bestFit="1" customWidth="1"/>
    <col min="523" max="523" width="12.5703125" style="47" customWidth="1"/>
    <col min="524" max="524" width="13.28515625" style="47" bestFit="1" customWidth="1"/>
    <col min="525" max="525" width="12.5703125" style="47" customWidth="1"/>
    <col min="526" max="526" width="13.28515625" style="47" bestFit="1" customWidth="1"/>
    <col min="527" max="527" width="12.5703125" style="47" customWidth="1"/>
    <col min="528" max="528" width="13.28515625" style="47" bestFit="1" customWidth="1"/>
    <col min="529" max="529" width="13.28515625" style="47" customWidth="1"/>
    <col min="530" max="530" width="13" style="47" customWidth="1"/>
    <col min="531" max="531" width="12.5703125" style="47" customWidth="1"/>
    <col min="532" max="532" width="13.28515625" style="47" bestFit="1" customWidth="1"/>
    <col min="533" max="535" width="12.5703125" style="47" customWidth="1"/>
    <col min="536" max="536" width="13.28515625" style="47" customWidth="1"/>
    <col min="537" max="537" width="12.5703125" style="47" customWidth="1"/>
    <col min="538" max="538" width="13.28515625" style="47" bestFit="1" customWidth="1"/>
    <col min="539" max="539" width="12.5703125" style="47" customWidth="1"/>
    <col min="540" max="540" width="13.7109375" style="47" customWidth="1"/>
    <col min="541" max="541" width="12.5703125" style="47" customWidth="1"/>
    <col min="542" max="542" width="13.85546875" style="47" customWidth="1"/>
    <col min="543" max="543" width="12.5703125" style="47" customWidth="1"/>
    <col min="544" max="544" width="14.140625" style="47" customWidth="1"/>
    <col min="545" max="545" width="12.5703125" style="47" customWidth="1"/>
    <col min="546" max="546" width="14.140625" style="47" customWidth="1"/>
    <col min="547" max="547" width="14.28515625" style="47" bestFit="1" customWidth="1"/>
    <col min="548" max="548" width="13.28515625" style="47" bestFit="1" customWidth="1"/>
    <col min="549" max="565" width="11.7109375" style="47" customWidth="1"/>
    <col min="566" max="777" width="11.42578125" style="47"/>
    <col min="778" max="778" width="27.7109375" style="47" bestFit="1" customWidth="1"/>
    <col min="779" max="779" width="12.5703125" style="47" customWidth="1"/>
    <col min="780" max="780" width="13.28515625" style="47" bestFit="1" customWidth="1"/>
    <col min="781" max="781" width="12.5703125" style="47" customWidth="1"/>
    <col min="782" max="782" width="13.28515625" style="47" bestFit="1" customWidth="1"/>
    <col min="783" max="783" width="12.5703125" style="47" customWidth="1"/>
    <col min="784" max="784" width="13.28515625" style="47" bestFit="1" customWidth="1"/>
    <col min="785" max="785" width="13.28515625" style="47" customWidth="1"/>
    <col min="786" max="786" width="13" style="47" customWidth="1"/>
    <col min="787" max="787" width="12.5703125" style="47" customWidth="1"/>
    <col min="788" max="788" width="13.28515625" style="47" bestFit="1" customWidth="1"/>
    <col min="789" max="791" width="12.5703125" style="47" customWidth="1"/>
    <col min="792" max="792" width="13.28515625" style="47" customWidth="1"/>
    <col min="793" max="793" width="12.5703125" style="47" customWidth="1"/>
    <col min="794" max="794" width="13.28515625" style="47" bestFit="1" customWidth="1"/>
    <col min="795" max="795" width="12.5703125" style="47" customWidth="1"/>
    <col min="796" max="796" width="13.7109375" style="47" customWidth="1"/>
    <col min="797" max="797" width="12.5703125" style="47" customWidth="1"/>
    <col min="798" max="798" width="13.85546875" style="47" customWidth="1"/>
    <col min="799" max="799" width="12.5703125" style="47" customWidth="1"/>
    <col min="800" max="800" width="14.140625" style="47" customWidth="1"/>
    <col min="801" max="801" width="12.5703125" style="47" customWidth="1"/>
    <col min="802" max="802" width="14.140625" style="47" customWidth="1"/>
    <col min="803" max="803" width="14.28515625" style="47" bestFit="1" customWidth="1"/>
    <col min="804" max="804" width="13.28515625" style="47" bestFit="1" customWidth="1"/>
    <col min="805" max="821" width="11.7109375" style="47" customWidth="1"/>
    <col min="822" max="1033" width="11.42578125" style="47"/>
    <col min="1034" max="1034" width="27.7109375" style="47" bestFit="1" customWidth="1"/>
    <col min="1035" max="1035" width="12.5703125" style="47" customWidth="1"/>
    <col min="1036" max="1036" width="13.28515625" style="47" bestFit="1" customWidth="1"/>
    <col min="1037" max="1037" width="12.5703125" style="47" customWidth="1"/>
    <col min="1038" max="1038" width="13.28515625" style="47" bestFit="1" customWidth="1"/>
    <col min="1039" max="1039" width="12.5703125" style="47" customWidth="1"/>
    <col min="1040" max="1040" width="13.28515625" style="47" bestFit="1" customWidth="1"/>
    <col min="1041" max="1041" width="13.28515625" style="47" customWidth="1"/>
    <col min="1042" max="1042" width="13" style="47" customWidth="1"/>
    <col min="1043" max="1043" width="12.5703125" style="47" customWidth="1"/>
    <col min="1044" max="1044" width="13.28515625" style="47" bestFit="1" customWidth="1"/>
    <col min="1045" max="1047" width="12.5703125" style="47" customWidth="1"/>
    <col min="1048" max="1048" width="13.28515625" style="47" customWidth="1"/>
    <col min="1049" max="1049" width="12.5703125" style="47" customWidth="1"/>
    <col min="1050" max="1050" width="13.28515625" style="47" bestFit="1" customWidth="1"/>
    <col min="1051" max="1051" width="12.5703125" style="47" customWidth="1"/>
    <col min="1052" max="1052" width="13.7109375" style="47" customWidth="1"/>
    <col min="1053" max="1053" width="12.5703125" style="47" customWidth="1"/>
    <col min="1054" max="1054" width="13.85546875" style="47" customWidth="1"/>
    <col min="1055" max="1055" width="12.5703125" style="47" customWidth="1"/>
    <col min="1056" max="1056" width="14.140625" style="47" customWidth="1"/>
    <col min="1057" max="1057" width="12.5703125" style="47" customWidth="1"/>
    <col min="1058" max="1058" width="14.140625" style="47" customWidth="1"/>
    <col min="1059" max="1059" width="14.28515625" style="47" bestFit="1" customWidth="1"/>
    <col min="1060" max="1060" width="13.28515625" style="47" bestFit="1" customWidth="1"/>
    <col min="1061" max="1077" width="11.7109375" style="47" customWidth="1"/>
    <col min="1078" max="1289" width="11.42578125" style="47"/>
    <col min="1290" max="1290" width="27.7109375" style="47" bestFit="1" customWidth="1"/>
    <col min="1291" max="1291" width="12.5703125" style="47" customWidth="1"/>
    <col min="1292" max="1292" width="13.28515625" style="47" bestFit="1" customWidth="1"/>
    <col min="1293" max="1293" width="12.5703125" style="47" customWidth="1"/>
    <col min="1294" max="1294" width="13.28515625" style="47" bestFit="1" customWidth="1"/>
    <col min="1295" max="1295" width="12.5703125" style="47" customWidth="1"/>
    <col min="1296" max="1296" width="13.28515625" style="47" bestFit="1" customWidth="1"/>
    <col min="1297" max="1297" width="13.28515625" style="47" customWidth="1"/>
    <col min="1298" max="1298" width="13" style="47" customWidth="1"/>
    <col min="1299" max="1299" width="12.5703125" style="47" customWidth="1"/>
    <col min="1300" max="1300" width="13.28515625" style="47" bestFit="1" customWidth="1"/>
    <col min="1301" max="1303" width="12.5703125" style="47" customWidth="1"/>
    <col min="1304" max="1304" width="13.28515625" style="47" customWidth="1"/>
    <col min="1305" max="1305" width="12.5703125" style="47" customWidth="1"/>
    <col min="1306" max="1306" width="13.28515625" style="47" bestFit="1" customWidth="1"/>
    <col min="1307" max="1307" width="12.5703125" style="47" customWidth="1"/>
    <col min="1308" max="1308" width="13.7109375" style="47" customWidth="1"/>
    <col min="1309" max="1309" width="12.5703125" style="47" customWidth="1"/>
    <col min="1310" max="1310" width="13.85546875" style="47" customWidth="1"/>
    <col min="1311" max="1311" width="12.5703125" style="47" customWidth="1"/>
    <col min="1312" max="1312" width="14.140625" style="47" customWidth="1"/>
    <col min="1313" max="1313" width="12.5703125" style="47" customWidth="1"/>
    <col min="1314" max="1314" width="14.140625" style="47" customWidth="1"/>
    <col min="1315" max="1315" width="14.28515625" style="47" bestFit="1" customWidth="1"/>
    <col min="1316" max="1316" width="13.28515625" style="47" bestFit="1" customWidth="1"/>
    <col min="1317" max="1333" width="11.7109375" style="47" customWidth="1"/>
    <col min="1334" max="1545" width="11.42578125" style="47"/>
    <col min="1546" max="1546" width="27.7109375" style="47" bestFit="1" customWidth="1"/>
    <col min="1547" max="1547" width="12.5703125" style="47" customWidth="1"/>
    <col min="1548" max="1548" width="13.28515625" style="47" bestFit="1" customWidth="1"/>
    <col min="1549" max="1549" width="12.5703125" style="47" customWidth="1"/>
    <col min="1550" max="1550" width="13.28515625" style="47" bestFit="1" customWidth="1"/>
    <col min="1551" max="1551" width="12.5703125" style="47" customWidth="1"/>
    <col min="1552" max="1552" width="13.28515625" style="47" bestFit="1" customWidth="1"/>
    <col min="1553" max="1553" width="13.28515625" style="47" customWidth="1"/>
    <col min="1554" max="1554" width="13" style="47" customWidth="1"/>
    <col min="1555" max="1555" width="12.5703125" style="47" customWidth="1"/>
    <col min="1556" max="1556" width="13.28515625" style="47" bestFit="1" customWidth="1"/>
    <col min="1557" max="1559" width="12.5703125" style="47" customWidth="1"/>
    <col min="1560" max="1560" width="13.28515625" style="47" customWidth="1"/>
    <col min="1561" max="1561" width="12.5703125" style="47" customWidth="1"/>
    <col min="1562" max="1562" width="13.28515625" style="47" bestFit="1" customWidth="1"/>
    <col min="1563" max="1563" width="12.5703125" style="47" customWidth="1"/>
    <col min="1564" max="1564" width="13.7109375" style="47" customWidth="1"/>
    <col min="1565" max="1565" width="12.5703125" style="47" customWidth="1"/>
    <col min="1566" max="1566" width="13.85546875" style="47" customWidth="1"/>
    <col min="1567" max="1567" width="12.5703125" style="47" customWidth="1"/>
    <col min="1568" max="1568" width="14.140625" style="47" customWidth="1"/>
    <col min="1569" max="1569" width="12.5703125" style="47" customWidth="1"/>
    <col min="1570" max="1570" width="14.140625" style="47" customWidth="1"/>
    <col min="1571" max="1571" width="14.28515625" style="47" bestFit="1" customWidth="1"/>
    <col min="1572" max="1572" width="13.28515625" style="47" bestFit="1" customWidth="1"/>
    <col min="1573" max="1589" width="11.7109375" style="47" customWidth="1"/>
    <col min="1590" max="1801" width="11.42578125" style="47"/>
    <col min="1802" max="1802" width="27.7109375" style="47" bestFit="1" customWidth="1"/>
    <col min="1803" max="1803" width="12.5703125" style="47" customWidth="1"/>
    <col min="1804" max="1804" width="13.28515625" style="47" bestFit="1" customWidth="1"/>
    <col min="1805" max="1805" width="12.5703125" style="47" customWidth="1"/>
    <col min="1806" max="1806" width="13.28515625" style="47" bestFit="1" customWidth="1"/>
    <col min="1807" max="1807" width="12.5703125" style="47" customWidth="1"/>
    <col min="1808" max="1808" width="13.28515625" style="47" bestFit="1" customWidth="1"/>
    <col min="1809" max="1809" width="13.28515625" style="47" customWidth="1"/>
    <col min="1810" max="1810" width="13" style="47" customWidth="1"/>
    <col min="1811" max="1811" width="12.5703125" style="47" customWidth="1"/>
    <col min="1812" max="1812" width="13.28515625" style="47" bestFit="1" customWidth="1"/>
    <col min="1813" max="1815" width="12.5703125" style="47" customWidth="1"/>
    <col min="1816" max="1816" width="13.28515625" style="47" customWidth="1"/>
    <col min="1817" max="1817" width="12.5703125" style="47" customWidth="1"/>
    <col min="1818" max="1818" width="13.28515625" style="47" bestFit="1" customWidth="1"/>
    <col min="1819" max="1819" width="12.5703125" style="47" customWidth="1"/>
    <col min="1820" max="1820" width="13.7109375" style="47" customWidth="1"/>
    <col min="1821" max="1821" width="12.5703125" style="47" customWidth="1"/>
    <col min="1822" max="1822" width="13.85546875" style="47" customWidth="1"/>
    <col min="1823" max="1823" width="12.5703125" style="47" customWidth="1"/>
    <col min="1824" max="1824" width="14.140625" style="47" customWidth="1"/>
    <col min="1825" max="1825" width="12.5703125" style="47" customWidth="1"/>
    <col min="1826" max="1826" width="14.140625" style="47" customWidth="1"/>
    <col min="1827" max="1827" width="14.28515625" style="47" bestFit="1" customWidth="1"/>
    <col min="1828" max="1828" width="13.28515625" style="47" bestFit="1" customWidth="1"/>
    <col min="1829" max="1845" width="11.7109375" style="47" customWidth="1"/>
    <col min="1846" max="2057" width="11.42578125" style="47"/>
    <col min="2058" max="2058" width="27.7109375" style="47" bestFit="1" customWidth="1"/>
    <col min="2059" max="2059" width="12.5703125" style="47" customWidth="1"/>
    <col min="2060" max="2060" width="13.28515625" style="47" bestFit="1" customWidth="1"/>
    <col min="2061" max="2061" width="12.5703125" style="47" customWidth="1"/>
    <col min="2062" max="2062" width="13.28515625" style="47" bestFit="1" customWidth="1"/>
    <col min="2063" max="2063" width="12.5703125" style="47" customWidth="1"/>
    <col min="2064" max="2064" width="13.28515625" style="47" bestFit="1" customWidth="1"/>
    <col min="2065" max="2065" width="13.28515625" style="47" customWidth="1"/>
    <col min="2066" max="2066" width="13" style="47" customWidth="1"/>
    <col min="2067" max="2067" width="12.5703125" style="47" customWidth="1"/>
    <col min="2068" max="2068" width="13.28515625" style="47" bestFit="1" customWidth="1"/>
    <col min="2069" max="2071" width="12.5703125" style="47" customWidth="1"/>
    <col min="2072" max="2072" width="13.28515625" style="47" customWidth="1"/>
    <col min="2073" max="2073" width="12.5703125" style="47" customWidth="1"/>
    <col min="2074" max="2074" width="13.28515625" style="47" bestFit="1" customWidth="1"/>
    <col min="2075" max="2075" width="12.5703125" style="47" customWidth="1"/>
    <col min="2076" max="2076" width="13.7109375" style="47" customWidth="1"/>
    <col min="2077" max="2077" width="12.5703125" style="47" customWidth="1"/>
    <col min="2078" max="2078" width="13.85546875" style="47" customWidth="1"/>
    <col min="2079" max="2079" width="12.5703125" style="47" customWidth="1"/>
    <col min="2080" max="2080" width="14.140625" style="47" customWidth="1"/>
    <col min="2081" max="2081" width="12.5703125" style="47" customWidth="1"/>
    <col min="2082" max="2082" width="14.140625" style="47" customWidth="1"/>
    <col min="2083" max="2083" width="14.28515625" style="47" bestFit="1" customWidth="1"/>
    <col min="2084" max="2084" width="13.28515625" style="47" bestFit="1" customWidth="1"/>
    <col min="2085" max="2101" width="11.7109375" style="47" customWidth="1"/>
    <col min="2102" max="2313" width="11.42578125" style="47"/>
    <col min="2314" max="2314" width="27.7109375" style="47" bestFit="1" customWidth="1"/>
    <col min="2315" max="2315" width="12.5703125" style="47" customWidth="1"/>
    <col min="2316" max="2316" width="13.28515625" style="47" bestFit="1" customWidth="1"/>
    <col min="2317" max="2317" width="12.5703125" style="47" customWidth="1"/>
    <col min="2318" max="2318" width="13.28515625" style="47" bestFit="1" customWidth="1"/>
    <col min="2319" max="2319" width="12.5703125" style="47" customWidth="1"/>
    <col min="2320" max="2320" width="13.28515625" style="47" bestFit="1" customWidth="1"/>
    <col min="2321" max="2321" width="13.28515625" style="47" customWidth="1"/>
    <col min="2322" max="2322" width="13" style="47" customWidth="1"/>
    <col min="2323" max="2323" width="12.5703125" style="47" customWidth="1"/>
    <col min="2324" max="2324" width="13.28515625" style="47" bestFit="1" customWidth="1"/>
    <col min="2325" max="2327" width="12.5703125" style="47" customWidth="1"/>
    <col min="2328" max="2328" width="13.28515625" style="47" customWidth="1"/>
    <col min="2329" max="2329" width="12.5703125" style="47" customWidth="1"/>
    <col min="2330" max="2330" width="13.28515625" style="47" bestFit="1" customWidth="1"/>
    <col min="2331" max="2331" width="12.5703125" style="47" customWidth="1"/>
    <col min="2332" max="2332" width="13.7109375" style="47" customWidth="1"/>
    <col min="2333" max="2333" width="12.5703125" style="47" customWidth="1"/>
    <col min="2334" max="2334" width="13.85546875" style="47" customWidth="1"/>
    <col min="2335" max="2335" width="12.5703125" style="47" customWidth="1"/>
    <col min="2336" max="2336" width="14.140625" style="47" customWidth="1"/>
    <col min="2337" max="2337" width="12.5703125" style="47" customWidth="1"/>
    <col min="2338" max="2338" width="14.140625" style="47" customWidth="1"/>
    <col min="2339" max="2339" width="14.28515625" style="47" bestFit="1" customWidth="1"/>
    <col min="2340" max="2340" width="13.28515625" style="47" bestFit="1" customWidth="1"/>
    <col min="2341" max="2357" width="11.7109375" style="47" customWidth="1"/>
    <col min="2358" max="2569" width="11.42578125" style="47"/>
    <col min="2570" max="2570" width="27.7109375" style="47" bestFit="1" customWidth="1"/>
    <col min="2571" max="2571" width="12.5703125" style="47" customWidth="1"/>
    <col min="2572" max="2572" width="13.28515625" style="47" bestFit="1" customWidth="1"/>
    <col min="2573" max="2573" width="12.5703125" style="47" customWidth="1"/>
    <col min="2574" max="2574" width="13.28515625" style="47" bestFit="1" customWidth="1"/>
    <col min="2575" max="2575" width="12.5703125" style="47" customWidth="1"/>
    <col min="2576" max="2576" width="13.28515625" style="47" bestFit="1" customWidth="1"/>
    <col min="2577" max="2577" width="13.28515625" style="47" customWidth="1"/>
    <col min="2578" max="2578" width="13" style="47" customWidth="1"/>
    <col min="2579" max="2579" width="12.5703125" style="47" customWidth="1"/>
    <col min="2580" max="2580" width="13.28515625" style="47" bestFit="1" customWidth="1"/>
    <col min="2581" max="2583" width="12.5703125" style="47" customWidth="1"/>
    <col min="2584" max="2584" width="13.28515625" style="47" customWidth="1"/>
    <col min="2585" max="2585" width="12.5703125" style="47" customWidth="1"/>
    <col min="2586" max="2586" width="13.28515625" style="47" bestFit="1" customWidth="1"/>
    <col min="2587" max="2587" width="12.5703125" style="47" customWidth="1"/>
    <col min="2588" max="2588" width="13.7109375" style="47" customWidth="1"/>
    <col min="2589" max="2589" width="12.5703125" style="47" customWidth="1"/>
    <col min="2590" max="2590" width="13.85546875" style="47" customWidth="1"/>
    <col min="2591" max="2591" width="12.5703125" style="47" customWidth="1"/>
    <col min="2592" max="2592" width="14.140625" style="47" customWidth="1"/>
    <col min="2593" max="2593" width="12.5703125" style="47" customWidth="1"/>
    <col min="2594" max="2594" width="14.140625" style="47" customWidth="1"/>
    <col min="2595" max="2595" width="14.28515625" style="47" bestFit="1" customWidth="1"/>
    <col min="2596" max="2596" width="13.28515625" style="47" bestFit="1" customWidth="1"/>
    <col min="2597" max="2613" width="11.7109375" style="47" customWidth="1"/>
    <col min="2614" max="2825" width="11.42578125" style="47"/>
    <col min="2826" max="2826" width="27.7109375" style="47" bestFit="1" customWidth="1"/>
    <col min="2827" max="2827" width="12.5703125" style="47" customWidth="1"/>
    <col min="2828" max="2828" width="13.28515625" style="47" bestFit="1" customWidth="1"/>
    <col min="2829" max="2829" width="12.5703125" style="47" customWidth="1"/>
    <col min="2830" max="2830" width="13.28515625" style="47" bestFit="1" customWidth="1"/>
    <col min="2831" max="2831" width="12.5703125" style="47" customWidth="1"/>
    <col min="2832" max="2832" width="13.28515625" style="47" bestFit="1" customWidth="1"/>
    <col min="2833" max="2833" width="13.28515625" style="47" customWidth="1"/>
    <col min="2834" max="2834" width="13" style="47" customWidth="1"/>
    <col min="2835" max="2835" width="12.5703125" style="47" customWidth="1"/>
    <col min="2836" max="2836" width="13.28515625" style="47" bestFit="1" customWidth="1"/>
    <col min="2837" max="2839" width="12.5703125" style="47" customWidth="1"/>
    <col min="2840" max="2840" width="13.28515625" style="47" customWidth="1"/>
    <col min="2841" max="2841" width="12.5703125" style="47" customWidth="1"/>
    <col min="2842" max="2842" width="13.28515625" style="47" bestFit="1" customWidth="1"/>
    <col min="2843" max="2843" width="12.5703125" style="47" customWidth="1"/>
    <col min="2844" max="2844" width="13.7109375" style="47" customWidth="1"/>
    <col min="2845" max="2845" width="12.5703125" style="47" customWidth="1"/>
    <col min="2846" max="2846" width="13.85546875" style="47" customWidth="1"/>
    <col min="2847" max="2847" width="12.5703125" style="47" customWidth="1"/>
    <col min="2848" max="2848" width="14.140625" style="47" customWidth="1"/>
    <col min="2849" max="2849" width="12.5703125" style="47" customWidth="1"/>
    <col min="2850" max="2850" width="14.140625" style="47" customWidth="1"/>
    <col min="2851" max="2851" width="14.28515625" style="47" bestFit="1" customWidth="1"/>
    <col min="2852" max="2852" width="13.28515625" style="47" bestFit="1" customWidth="1"/>
    <col min="2853" max="2869" width="11.7109375" style="47" customWidth="1"/>
    <col min="2870" max="3081" width="11.42578125" style="47"/>
    <col min="3082" max="3082" width="27.7109375" style="47" bestFit="1" customWidth="1"/>
    <col min="3083" max="3083" width="12.5703125" style="47" customWidth="1"/>
    <col min="3084" max="3084" width="13.28515625" style="47" bestFit="1" customWidth="1"/>
    <col min="3085" max="3085" width="12.5703125" style="47" customWidth="1"/>
    <col min="3086" max="3086" width="13.28515625" style="47" bestFit="1" customWidth="1"/>
    <col min="3087" max="3087" width="12.5703125" style="47" customWidth="1"/>
    <col min="3088" max="3088" width="13.28515625" style="47" bestFit="1" customWidth="1"/>
    <col min="3089" max="3089" width="13.28515625" style="47" customWidth="1"/>
    <col min="3090" max="3090" width="13" style="47" customWidth="1"/>
    <col min="3091" max="3091" width="12.5703125" style="47" customWidth="1"/>
    <col min="3092" max="3092" width="13.28515625" style="47" bestFit="1" customWidth="1"/>
    <col min="3093" max="3095" width="12.5703125" style="47" customWidth="1"/>
    <col min="3096" max="3096" width="13.28515625" style="47" customWidth="1"/>
    <col min="3097" max="3097" width="12.5703125" style="47" customWidth="1"/>
    <col min="3098" max="3098" width="13.28515625" style="47" bestFit="1" customWidth="1"/>
    <col min="3099" max="3099" width="12.5703125" style="47" customWidth="1"/>
    <col min="3100" max="3100" width="13.7109375" style="47" customWidth="1"/>
    <col min="3101" max="3101" width="12.5703125" style="47" customWidth="1"/>
    <col min="3102" max="3102" width="13.85546875" style="47" customWidth="1"/>
    <col min="3103" max="3103" width="12.5703125" style="47" customWidth="1"/>
    <col min="3104" max="3104" width="14.140625" style="47" customWidth="1"/>
    <col min="3105" max="3105" width="12.5703125" style="47" customWidth="1"/>
    <col min="3106" max="3106" width="14.140625" style="47" customWidth="1"/>
    <col min="3107" max="3107" width="14.28515625" style="47" bestFit="1" customWidth="1"/>
    <col min="3108" max="3108" width="13.28515625" style="47" bestFit="1" customWidth="1"/>
    <col min="3109" max="3125" width="11.7109375" style="47" customWidth="1"/>
    <col min="3126" max="3337" width="11.42578125" style="47"/>
    <col min="3338" max="3338" width="27.7109375" style="47" bestFit="1" customWidth="1"/>
    <col min="3339" max="3339" width="12.5703125" style="47" customWidth="1"/>
    <col min="3340" max="3340" width="13.28515625" style="47" bestFit="1" customWidth="1"/>
    <col min="3341" max="3341" width="12.5703125" style="47" customWidth="1"/>
    <col min="3342" max="3342" width="13.28515625" style="47" bestFit="1" customWidth="1"/>
    <col min="3343" max="3343" width="12.5703125" style="47" customWidth="1"/>
    <col min="3344" max="3344" width="13.28515625" style="47" bestFit="1" customWidth="1"/>
    <col min="3345" max="3345" width="13.28515625" style="47" customWidth="1"/>
    <col min="3346" max="3346" width="13" style="47" customWidth="1"/>
    <col min="3347" max="3347" width="12.5703125" style="47" customWidth="1"/>
    <col min="3348" max="3348" width="13.28515625" style="47" bestFit="1" customWidth="1"/>
    <col min="3349" max="3351" width="12.5703125" style="47" customWidth="1"/>
    <col min="3352" max="3352" width="13.28515625" style="47" customWidth="1"/>
    <col min="3353" max="3353" width="12.5703125" style="47" customWidth="1"/>
    <col min="3354" max="3354" width="13.28515625" style="47" bestFit="1" customWidth="1"/>
    <col min="3355" max="3355" width="12.5703125" style="47" customWidth="1"/>
    <col min="3356" max="3356" width="13.7109375" style="47" customWidth="1"/>
    <col min="3357" max="3357" width="12.5703125" style="47" customWidth="1"/>
    <col min="3358" max="3358" width="13.85546875" style="47" customWidth="1"/>
    <col min="3359" max="3359" width="12.5703125" style="47" customWidth="1"/>
    <col min="3360" max="3360" width="14.140625" style="47" customWidth="1"/>
    <col min="3361" max="3361" width="12.5703125" style="47" customWidth="1"/>
    <col min="3362" max="3362" width="14.140625" style="47" customWidth="1"/>
    <col min="3363" max="3363" width="14.28515625" style="47" bestFit="1" customWidth="1"/>
    <col min="3364" max="3364" width="13.28515625" style="47" bestFit="1" customWidth="1"/>
    <col min="3365" max="3381" width="11.7109375" style="47" customWidth="1"/>
    <col min="3382" max="3593" width="11.42578125" style="47"/>
    <col min="3594" max="3594" width="27.7109375" style="47" bestFit="1" customWidth="1"/>
    <col min="3595" max="3595" width="12.5703125" style="47" customWidth="1"/>
    <col min="3596" max="3596" width="13.28515625" style="47" bestFit="1" customWidth="1"/>
    <col min="3597" max="3597" width="12.5703125" style="47" customWidth="1"/>
    <col min="3598" max="3598" width="13.28515625" style="47" bestFit="1" customWidth="1"/>
    <col min="3599" max="3599" width="12.5703125" style="47" customWidth="1"/>
    <col min="3600" max="3600" width="13.28515625" style="47" bestFit="1" customWidth="1"/>
    <col min="3601" max="3601" width="13.28515625" style="47" customWidth="1"/>
    <col min="3602" max="3602" width="13" style="47" customWidth="1"/>
    <col min="3603" max="3603" width="12.5703125" style="47" customWidth="1"/>
    <col min="3604" max="3604" width="13.28515625" style="47" bestFit="1" customWidth="1"/>
    <col min="3605" max="3607" width="12.5703125" style="47" customWidth="1"/>
    <col min="3608" max="3608" width="13.28515625" style="47" customWidth="1"/>
    <col min="3609" max="3609" width="12.5703125" style="47" customWidth="1"/>
    <col min="3610" max="3610" width="13.28515625" style="47" bestFit="1" customWidth="1"/>
    <col min="3611" max="3611" width="12.5703125" style="47" customWidth="1"/>
    <col min="3612" max="3612" width="13.7109375" style="47" customWidth="1"/>
    <col min="3613" max="3613" width="12.5703125" style="47" customWidth="1"/>
    <col min="3614" max="3614" width="13.85546875" style="47" customWidth="1"/>
    <col min="3615" max="3615" width="12.5703125" style="47" customWidth="1"/>
    <col min="3616" max="3616" width="14.140625" style="47" customWidth="1"/>
    <col min="3617" max="3617" width="12.5703125" style="47" customWidth="1"/>
    <col min="3618" max="3618" width="14.140625" style="47" customWidth="1"/>
    <col min="3619" max="3619" width="14.28515625" style="47" bestFit="1" customWidth="1"/>
    <col min="3620" max="3620" width="13.28515625" style="47" bestFit="1" customWidth="1"/>
    <col min="3621" max="3637" width="11.7109375" style="47" customWidth="1"/>
    <col min="3638" max="3849" width="11.42578125" style="47"/>
    <col min="3850" max="3850" width="27.7109375" style="47" bestFit="1" customWidth="1"/>
    <col min="3851" max="3851" width="12.5703125" style="47" customWidth="1"/>
    <col min="3852" max="3852" width="13.28515625" style="47" bestFit="1" customWidth="1"/>
    <col min="3853" max="3853" width="12.5703125" style="47" customWidth="1"/>
    <col min="3854" max="3854" width="13.28515625" style="47" bestFit="1" customWidth="1"/>
    <col min="3855" max="3855" width="12.5703125" style="47" customWidth="1"/>
    <col min="3856" max="3856" width="13.28515625" style="47" bestFit="1" customWidth="1"/>
    <col min="3857" max="3857" width="13.28515625" style="47" customWidth="1"/>
    <col min="3858" max="3858" width="13" style="47" customWidth="1"/>
    <col min="3859" max="3859" width="12.5703125" style="47" customWidth="1"/>
    <col min="3860" max="3860" width="13.28515625" style="47" bestFit="1" customWidth="1"/>
    <col min="3861" max="3863" width="12.5703125" style="47" customWidth="1"/>
    <col min="3864" max="3864" width="13.28515625" style="47" customWidth="1"/>
    <col min="3865" max="3865" width="12.5703125" style="47" customWidth="1"/>
    <col min="3866" max="3866" width="13.28515625" style="47" bestFit="1" customWidth="1"/>
    <col min="3867" max="3867" width="12.5703125" style="47" customWidth="1"/>
    <col min="3868" max="3868" width="13.7109375" style="47" customWidth="1"/>
    <col min="3869" max="3869" width="12.5703125" style="47" customWidth="1"/>
    <col min="3870" max="3870" width="13.85546875" style="47" customWidth="1"/>
    <col min="3871" max="3871" width="12.5703125" style="47" customWidth="1"/>
    <col min="3872" max="3872" width="14.140625" style="47" customWidth="1"/>
    <col min="3873" max="3873" width="12.5703125" style="47" customWidth="1"/>
    <col min="3874" max="3874" width="14.140625" style="47" customWidth="1"/>
    <col min="3875" max="3875" width="14.28515625" style="47" bestFit="1" customWidth="1"/>
    <col min="3876" max="3876" width="13.28515625" style="47" bestFit="1" customWidth="1"/>
    <col min="3877" max="3893" width="11.7109375" style="47" customWidth="1"/>
    <col min="3894" max="4105" width="11.42578125" style="47"/>
    <col min="4106" max="4106" width="27.7109375" style="47" bestFit="1" customWidth="1"/>
    <col min="4107" max="4107" width="12.5703125" style="47" customWidth="1"/>
    <col min="4108" max="4108" width="13.28515625" style="47" bestFit="1" customWidth="1"/>
    <col min="4109" max="4109" width="12.5703125" style="47" customWidth="1"/>
    <col min="4110" max="4110" width="13.28515625" style="47" bestFit="1" customWidth="1"/>
    <col min="4111" max="4111" width="12.5703125" style="47" customWidth="1"/>
    <col min="4112" max="4112" width="13.28515625" style="47" bestFit="1" customWidth="1"/>
    <col min="4113" max="4113" width="13.28515625" style="47" customWidth="1"/>
    <col min="4114" max="4114" width="13" style="47" customWidth="1"/>
    <col min="4115" max="4115" width="12.5703125" style="47" customWidth="1"/>
    <col min="4116" max="4116" width="13.28515625" style="47" bestFit="1" customWidth="1"/>
    <col min="4117" max="4119" width="12.5703125" style="47" customWidth="1"/>
    <col min="4120" max="4120" width="13.28515625" style="47" customWidth="1"/>
    <col min="4121" max="4121" width="12.5703125" style="47" customWidth="1"/>
    <col min="4122" max="4122" width="13.28515625" style="47" bestFit="1" customWidth="1"/>
    <col min="4123" max="4123" width="12.5703125" style="47" customWidth="1"/>
    <col min="4124" max="4124" width="13.7109375" style="47" customWidth="1"/>
    <col min="4125" max="4125" width="12.5703125" style="47" customWidth="1"/>
    <col min="4126" max="4126" width="13.85546875" style="47" customWidth="1"/>
    <col min="4127" max="4127" width="12.5703125" style="47" customWidth="1"/>
    <col min="4128" max="4128" width="14.140625" style="47" customWidth="1"/>
    <col min="4129" max="4129" width="12.5703125" style="47" customWidth="1"/>
    <col min="4130" max="4130" width="14.140625" style="47" customWidth="1"/>
    <col min="4131" max="4131" width="14.28515625" style="47" bestFit="1" customWidth="1"/>
    <col min="4132" max="4132" width="13.28515625" style="47" bestFit="1" customWidth="1"/>
    <col min="4133" max="4149" width="11.7109375" style="47" customWidth="1"/>
    <col min="4150" max="4361" width="11.42578125" style="47"/>
    <col min="4362" max="4362" width="27.7109375" style="47" bestFit="1" customWidth="1"/>
    <col min="4363" max="4363" width="12.5703125" style="47" customWidth="1"/>
    <col min="4364" max="4364" width="13.28515625" style="47" bestFit="1" customWidth="1"/>
    <col min="4365" max="4365" width="12.5703125" style="47" customWidth="1"/>
    <col min="4366" max="4366" width="13.28515625" style="47" bestFit="1" customWidth="1"/>
    <col min="4367" max="4367" width="12.5703125" style="47" customWidth="1"/>
    <col min="4368" max="4368" width="13.28515625" style="47" bestFit="1" customWidth="1"/>
    <col min="4369" max="4369" width="13.28515625" style="47" customWidth="1"/>
    <col min="4370" max="4370" width="13" style="47" customWidth="1"/>
    <col min="4371" max="4371" width="12.5703125" style="47" customWidth="1"/>
    <col min="4372" max="4372" width="13.28515625" style="47" bestFit="1" customWidth="1"/>
    <col min="4373" max="4375" width="12.5703125" style="47" customWidth="1"/>
    <col min="4376" max="4376" width="13.28515625" style="47" customWidth="1"/>
    <col min="4377" max="4377" width="12.5703125" style="47" customWidth="1"/>
    <col min="4378" max="4378" width="13.28515625" style="47" bestFit="1" customWidth="1"/>
    <col min="4379" max="4379" width="12.5703125" style="47" customWidth="1"/>
    <col min="4380" max="4380" width="13.7109375" style="47" customWidth="1"/>
    <col min="4381" max="4381" width="12.5703125" style="47" customWidth="1"/>
    <col min="4382" max="4382" width="13.85546875" style="47" customWidth="1"/>
    <col min="4383" max="4383" width="12.5703125" style="47" customWidth="1"/>
    <col min="4384" max="4384" width="14.140625" style="47" customWidth="1"/>
    <col min="4385" max="4385" width="12.5703125" style="47" customWidth="1"/>
    <col min="4386" max="4386" width="14.140625" style="47" customWidth="1"/>
    <col min="4387" max="4387" width="14.28515625" style="47" bestFit="1" customWidth="1"/>
    <col min="4388" max="4388" width="13.28515625" style="47" bestFit="1" customWidth="1"/>
    <col min="4389" max="4405" width="11.7109375" style="47" customWidth="1"/>
    <col min="4406" max="4617" width="11.42578125" style="47"/>
    <col min="4618" max="4618" width="27.7109375" style="47" bestFit="1" customWidth="1"/>
    <col min="4619" max="4619" width="12.5703125" style="47" customWidth="1"/>
    <col min="4620" max="4620" width="13.28515625" style="47" bestFit="1" customWidth="1"/>
    <col min="4621" max="4621" width="12.5703125" style="47" customWidth="1"/>
    <col min="4622" max="4622" width="13.28515625" style="47" bestFit="1" customWidth="1"/>
    <col min="4623" max="4623" width="12.5703125" style="47" customWidth="1"/>
    <col min="4624" max="4624" width="13.28515625" style="47" bestFit="1" customWidth="1"/>
    <col min="4625" max="4625" width="13.28515625" style="47" customWidth="1"/>
    <col min="4626" max="4626" width="13" style="47" customWidth="1"/>
    <col min="4627" max="4627" width="12.5703125" style="47" customWidth="1"/>
    <col min="4628" max="4628" width="13.28515625" style="47" bestFit="1" customWidth="1"/>
    <col min="4629" max="4631" width="12.5703125" style="47" customWidth="1"/>
    <col min="4632" max="4632" width="13.28515625" style="47" customWidth="1"/>
    <col min="4633" max="4633" width="12.5703125" style="47" customWidth="1"/>
    <col min="4634" max="4634" width="13.28515625" style="47" bestFit="1" customWidth="1"/>
    <col min="4635" max="4635" width="12.5703125" style="47" customWidth="1"/>
    <col min="4636" max="4636" width="13.7109375" style="47" customWidth="1"/>
    <col min="4637" max="4637" width="12.5703125" style="47" customWidth="1"/>
    <col min="4638" max="4638" width="13.85546875" style="47" customWidth="1"/>
    <col min="4639" max="4639" width="12.5703125" style="47" customWidth="1"/>
    <col min="4640" max="4640" width="14.140625" style="47" customWidth="1"/>
    <col min="4641" max="4641" width="12.5703125" style="47" customWidth="1"/>
    <col min="4642" max="4642" width="14.140625" style="47" customWidth="1"/>
    <col min="4643" max="4643" width="14.28515625" style="47" bestFit="1" customWidth="1"/>
    <col min="4644" max="4644" width="13.28515625" style="47" bestFit="1" customWidth="1"/>
    <col min="4645" max="4661" width="11.7109375" style="47" customWidth="1"/>
    <col min="4662" max="4873" width="11.42578125" style="47"/>
    <col min="4874" max="4874" width="27.7109375" style="47" bestFit="1" customWidth="1"/>
    <col min="4875" max="4875" width="12.5703125" style="47" customWidth="1"/>
    <col min="4876" max="4876" width="13.28515625" style="47" bestFit="1" customWidth="1"/>
    <col min="4877" max="4877" width="12.5703125" style="47" customWidth="1"/>
    <col min="4878" max="4878" width="13.28515625" style="47" bestFit="1" customWidth="1"/>
    <col min="4879" max="4879" width="12.5703125" style="47" customWidth="1"/>
    <col min="4880" max="4880" width="13.28515625" style="47" bestFit="1" customWidth="1"/>
    <col min="4881" max="4881" width="13.28515625" style="47" customWidth="1"/>
    <col min="4882" max="4882" width="13" style="47" customWidth="1"/>
    <col min="4883" max="4883" width="12.5703125" style="47" customWidth="1"/>
    <col min="4884" max="4884" width="13.28515625" style="47" bestFit="1" customWidth="1"/>
    <col min="4885" max="4887" width="12.5703125" style="47" customWidth="1"/>
    <col min="4888" max="4888" width="13.28515625" style="47" customWidth="1"/>
    <col min="4889" max="4889" width="12.5703125" style="47" customWidth="1"/>
    <col min="4890" max="4890" width="13.28515625" style="47" bestFit="1" customWidth="1"/>
    <col min="4891" max="4891" width="12.5703125" style="47" customWidth="1"/>
    <col min="4892" max="4892" width="13.7109375" style="47" customWidth="1"/>
    <col min="4893" max="4893" width="12.5703125" style="47" customWidth="1"/>
    <col min="4894" max="4894" width="13.85546875" style="47" customWidth="1"/>
    <col min="4895" max="4895" width="12.5703125" style="47" customWidth="1"/>
    <col min="4896" max="4896" width="14.140625" style="47" customWidth="1"/>
    <col min="4897" max="4897" width="12.5703125" style="47" customWidth="1"/>
    <col min="4898" max="4898" width="14.140625" style="47" customWidth="1"/>
    <col min="4899" max="4899" width="14.28515625" style="47" bestFit="1" customWidth="1"/>
    <col min="4900" max="4900" width="13.28515625" style="47" bestFit="1" customWidth="1"/>
    <col min="4901" max="4917" width="11.7109375" style="47" customWidth="1"/>
    <col min="4918" max="5129" width="11.42578125" style="47"/>
    <col min="5130" max="5130" width="27.7109375" style="47" bestFit="1" customWidth="1"/>
    <col min="5131" max="5131" width="12.5703125" style="47" customWidth="1"/>
    <col min="5132" max="5132" width="13.28515625" style="47" bestFit="1" customWidth="1"/>
    <col min="5133" max="5133" width="12.5703125" style="47" customWidth="1"/>
    <col min="5134" max="5134" width="13.28515625" style="47" bestFit="1" customWidth="1"/>
    <col min="5135" max="5135" width="12.5703125" style="47" customWidth="1"/>
    <col min="5136" max="5136" width="13.28515625" style="47" bestFit="1" customWidth="1"/>
    <col min="5137" max="5137" width="13.28515625" style="47" customWidth="1"/>
    <col min="5138" max="5138" width="13" style="47" customWidth="1"/>
    <col min="5139" max="5139" width="12.5703125" style="47" customWidth="1"/>
    <col min="5140" max="5140" width="13.28515625" style="47" bestFit="1" customWidth="1"/>
    <col min="5141" max="5143" width="12.5703125" style="47" customWidth="1"/>
    <col min="5144" max="5144" width="13.28515625" style="47" customWidth="1"/>
    <col min="5145" max="5145" width="12.5703125" style="47" customWidth="1"/>
    <col min="5146" max="5146" width="13.28515625" style="47" bestFit="1" customWidth="1"/>
    <col min="5147" max="5147" width="12.5703125" style="47" customWidth="1"/>
    <col min="5148" max="5148" width="13.7109375" style="47" customWidth="1"/>
    <col min="5149" max="5149" width="12.5703125" style="47" customWidth="1"/>
    <col min="5150" max="5150" width="13.85546875" style="47" customWidth="1"/>
    <col min="5151" max="5151" width="12.5703125" style="47" customWidth="1"/>
    <col min="5152" max="5152" width="14.140625" style="47" customWidth="1"/>
    <col min="5153" max="5153" width="12.5703125" style="47" customWidth="1"/>
    <col min="5154" max="5154" width="14.140625" style="47" customWidth="1"/>
    <col min="5155" max="5155" width="14.28515625" style="47" bestFit="1" customWidth="1"/>
    <col min="5156" max="5156" width="13.28515625" style="47" bestFit="1" customWidth="1"/>
    <col min="5157" max="5173" width="11.7109375" style="47" customWidth="1"/>
    <col min="5174" max="5385" width="11.42578125" style="47"/>
    <col min="5386" max="5386" width="27.7109375" style="47" bestFit="1" customWidth="1"/>
    <col min="5387" max="5387" width="12.5703125" style="47" customWidth="1"/>
    <col min="5388" max="5388" width="13.28515625" style="47" bestFit="1" customWidth="1"/>
    <col min="5389" max="5389" width="12.5703125" style="47" customWidth="1"/>
    <col min="5390" max="5390" width="13.28515625" style="47" bestFit="1" customWidth="1"/>
    <col min="5391" max="5391" width="12.5703125" style="47" customWidth="1"/>
    <col min="5392" max="5392" width="13.28515625" style="47" bestFit="1" customWidth="1"/>
    <col min="5393" max="5393" width="13.28515625" style="47" customWidth="1"/>
    <col min="5394" max="5394" width="13" style="47" customWidth="1"/>
    <col min="5395" max="5395" width="12.5703125" style="47" customWidth="1"/>
    <col min="5396" max="5396" width="13.28515625" style="47" bestFit="1" customWidth="1"/>
    <col min="5397" max="5399" width="12.5703125" style="47" customWidth="1"/>
    <col min="5400" max="5400" width="13.28515625" style="47" customWidth="1"/>
    <col min="5401" max="5401" width="12.5703125" style="47" customWidth="1"/>
    <col min="5402" max="5402" width="13.28515625" style="47" bestFit="1" customWidth="1"/>
    <col min="5403" max="5403" width="12.5703125" style="47" customWidth="1"/>
    <col min="5404" max="5404" width="13.7109375" style="47" customWidth="1"/>
    <col min="5405" max="5405" width="12.5703125" style="47" customWidth="1"/>
    <col min="5406" max="5406" width="13.85546875" style="47" customWidth="1"/>
    <col min="5407" max="5407" width="12.5703125" style="47" customWidth="1"/>
    <col min="5408" max="5408" width="14.140625" style="47" customWidth="1"/>
    <col min="5409" max="5409" width="12.5703125" style="47" customWidth="1"/>
    <col min="5410" max="5410" width="14.140625" style="47" customWidth="1"/>
    <col min="5411" max="5411" width="14.28515625" style="47" bestFit="1" customWidth="1"/>
    <col min="5412" max="5412" width="13.28515625" style="47" bestFit="1" customWidth="1"/>
    <col min="5413" max="5429" width="11.7109375" style="47" customWidth="1"/>
    <col min="5430" max="5641" width="11.42578125" style="47"/>
    <col min="5642" max="5642" width="27.7109375" style="47" bestFit="1" customWidth="1"/>
    <col min="5643" max="5643" width="12.5703125" style="47" customWidth="1"/>
    <col min="5644" max="5644" width="13.28515625" style="47" bestFit="1" customWidth="1"/>
    <col min="5645" max="5645" width="12.5703125" style="47" customWidth="1"/>
    <col min="5646" max="5646" width="13.28515625" style="47" bestFit="1" customWidth="1"/>
    <col min="5647" max="5647" width="12.5703125" style="47" customWidth="1"/>
    <col min="5648" max="5648" width="13.28515625" style="47" bestFit="1" customWidth="1"/>
    <col min="5649" max="5649" width="13.28515625" style="47" customWidth="1"/>
    <col min="5650" max="5650" width="13" style="47" customWidth="1"/>
    <col min="5651" max="5651" width="12.5703125" style="47" customWidth="1"/>
    <col min="5652" max="5652" width="13.28515625" style="47" bestFit="1" customWidth="1"/>
    <col min="5653" max="5655" width="12.5703125" style="47" customWidth="1"/>
    <col min="5656" max="5656" width="13.28515625" style="47" customWidth="1"/>
    <col min="5657" max="5657" width="12.5703125" style="47" customWidth="1"/>
    <col min="5658" max="5658" width="13.28515625" style="47" bestFit="1" customWidth="1"/>
    <col min="5659" max="5659" width="12.5703125" style="47" customWidth="1"/>
    <col min="5660" max="5660" width="13.7109375" style="47" customWidth="1"/>
    <col min="5661" max="5661" width="12.5703125" style="47" customWidth="1"/>
    <col min="5662" max="5662" width="13.85546875" style="47" customWidth="1"/>
    <col min="5663" max="5663" width="12.5703125" style="47" customWidth="1"/>
    <col min="5664" max="5664" width="14.140625" style="47" customWidth="1"/>
    <col min="5665" max="5665" width="12.5703125" style="47" customWidth="1"/>
    <col min="5666" max="5666" width="14.140625" style="47" customWidth="1"/>
    <col min="5667" max="5667" width="14.28515625" style="47" bestFit="1" customWidth="1"/>
    <col min="5668" max="5668" width="13.28515625" style="47" bestFit="1" customWidth="1"/>
    <col min="5669" max="5685" width="11.7109375" style="47" customWidth="1"/>
    <col min="5686" max="5897" width="11.42578125" style="47"/>
    <col min="5898" max="5898" width="27.7109375" style="47" bestFit="1" customWidth="1"/>
    <col min="5899" max="5899" width="12.5703125" style="47" customWidth="1"/>
    <col min="5900" max="5900" width="13.28515625" style="47" bestFit="1" customWidth="1"/>
    <col min="5901" max="5901" width="12.5703125" style="47" customWidth="1"/>
    <col min="5902" max="5902" width="13.28515625" style="47" bestFit="1" customWidth="1"/>
    <col min="5903" max="5903" width="12.5703125" style="47" customWidth="1"/>
    <col min="5904" max="5904" width="13.28515625" style="47" bestFit="1" customWidth="1"/>
    <col min="5905" max="5905" width="13.28515625" style="47" customWidth="1"/>
    <col min="5906" max="5906" width="13" style="47" customWidth="1"/>
    <col min="5907" max="5907" width="12.5703125" style="47" customWidth="1"/>
    <col min="5908" max="5908" width="13.28515625" style="47" bestFit="1" customWidth="1"/>
    <col min="5909" max="5911" width="12.5703125" style="47" customWidth="1"/>
    <col min="5912" max="5912" width="13.28515625" style="47" customWidth="1"/>
    <col min="5913" max="5913" width="12.5703125" style="47" customWidth="1"/>
    <col min="5914" max="5914" width="13.28515625" style="47" bestFit="1" customWidth="1"/>
    <col min="5915" max="5915" width="12.5703125" style="47" customWidth="1"/>
    <col min="5916" max="5916" width="13.7109375" style="47" customWidth="1"/>
    <col min="5917" max="5917" width="12.5703125" style="47" customWidth="1"/>
    <col min="5918" max="5918" width="13.85546875" style="47" customWidth="1"/>
    <col min="5919" max="5919" width="12.5703125" style="47" customWidth="1"/>
    <col min="5920" max="5920" width="14.140625" style="47" customWidth="1"/>
    <col min="5921" max="5921" width="12.5703125" style="47" customWidth="1"/>
    <col min="5922" max="5922" width="14.140625" style="47" customWidth="1"/>
    <col min="5923" max="5923" width="14.28515625" style="47" bestFit="1" customWidth="1"/>
    <col min="5924" max="5924" width="13.28515625" style="47" bestFit="1" customWidth="1"/>
    <col min="5925" max="5941" width="11.7109375" style="47" customWidth="1"/>
    <col min="5942" max="6153" width="11.42578125" style="47"/>
    <col min="6154" max="6154" width="27.7109375" style="47" bestFit="1" customWidth="1"/>
    <col min="6155" max="6155" width="12.5703125" style="47" customWidth="1"/>
    <col min="6156" max="6156" width="13.28515625" style="47" bestFit="1" customWidth="1"/>
    <col min="6157" max="6157" width="12.5703125" style="47" customWidth="1"/>
    <col min="6158" max="6158" width="13.28515625" style="47" bestFit="1" customWidth="1"/>
    <col min="6159" max="6159" width="12.5703125" style="47" customWidth="1"/>
    <col min="6160" max="6160" width="13.28515625" style="47" bestFit="1" customWidth="1"/>
    <col min="6161" max="6161" width="13.28515625" style="47" customWidth="1"/>
    <col min="6162" max="6162" width="13" style="47" customWidth="1"/>
    <col min="6163" max="6163" width="12.5703125" style="47" customWidth="1"/>
    <col min="6164" max="6164" width="13.28515625" style="47" bestFit="1" customWidth="1"/>
    <col min="6165" max="6167" width="12.5703125" style="47" customWidth="1"/>
    <col min="6168" max="6168" width="13.28515625" style="47" customWidth="1"/>
    <col min="6169" max="6169" width="12.5703125" style="47" customWidth="1"/>
    <col min="6170" max="6170" width="13.28515625" style="47" bestFit="1" customWidth="1"/>
    <col min="6171" max="6171" width="12.5703125" style="47" customWidth="1"/>
    <col min="6172" max="6172" width="13.7109375" style="47" customWidth="1"/>
    <col min="6173" max="6173" width="12.5703125" style="47" customWidth="1"/>
    <col min="6174" max="6174" width="13.85546875" style="47" customWidth="1"/>
    <col min="6175" max="6175" width="12.5703125" style="47" customWidth="1"/>
    <col min="6176" max="6176" width="14.140625" style="47" customWidth="1"/>
    <col min="6177" max="6177" width="12.5703125" style="47" customWidth="1"/>
    <col min="6178" max="6178" width="14.140625" style="47" customWidth="1"/>
    <col min="6179" max="6179" width="14.28515625" style="47" bestFit="1" customWidth="1"/>
    <col min="6180" max="6180" width="13.28515625" style="47" bestFit="1" customWidth="1"/>
    <col min="6181" max="6197" width="11.7109375" style="47" customWidth="1"/>
    <col min="6198" max="6409" width="11.42578125" style="47"/>
    <col min="6410" max="6410" width="27.7109375" style="47" bestFit="1" customWidth="1"/>
    <col min="6411" max="6411" width="12.5703125" style="47" customWidth="1"/>
    <col min="6412" max="6412" width="13.28515625" style="47" bestFit="1" customWidth="1"/>
    <col min="6413" max="6413" width="12.5703125" style="47" customWidth="1"/>
    <col min="6414" max="6414" width="13.28515625" style="47" bestFit="1" customWidth="1"/>
    <col min="6415" max="6415" width="12.5703125" style="47" customWidth="1"/>
    <col min="6416" max="6416" width="13.28515625" style="47" bestFit="1" customWidth="1"/>
    <col min="6417" max="6417" width="13.28515625" style="47" customWidth="1"/>
    <col min="6418" max="6418" width="13" style="47" customWidth="1"/>
    <col min="6419" max="6419" width="12.5703125" style="47" customWidth="1"/>
    <col min="6420" max="6420" width="13.28515625" style="47" bestFit="1" customWidth="1"/>
    <col min="6421" max="6423" width="12.5703125" style="47" customWidth="1"/>
    <col min="6424" max="6424" width="13.28515625" style="47" customWidth="1"/>
    <col min="6425" max="6425" width="12.5703125" style="47" customWidth="1"/>
    <col min="6426" max="6426" width="13.28515625" style="47" bestFit="1" customWidth="1"/>
    <col min="6427" max="6427" width="12.5703125" style="47" customWidth="1"/>
    <col min="6428" max="6428" width="13.7109375" style="47" customWidth="1"/>
    <col min="6429" max="6429" width="12.5703125" style="47" customWidth="1"/>
    <col min="6430" max="6430" width="13.85546875" style="47" customWidth="1"/>
    <col min="6431" max="6431" width="12.5703125" style="47" customWidth="1"/>
    <col min="6432" max="6432" width="14.140625" style="47" customWidth="1"/>
    <col min="6433" max="6433" width="12.5703125" style="47" customWidth="1"/>
    <col min="6434" max="6434" width="14.140625" style="47" customWidth="1"/>
    <col min="6435" max="6435" width="14.28515625" style="47" bestFit="1" customWidth="1"/>
    <col min="6436" max="6436" width="13.28515625" style="47" bestFit="1" customWidth="1"/>
    <col min="6437" max="6453" width="11.7109375" style="47" customWidth="1"/>
    <col min="6454" max="6665" width="11.42578125" style="47"/>
    <col min="6666" max="6666" width="27.7109375" style="47" bestFit="1" customWidth="1"/>
    <col min="6667" max="6667" width="12.5703125" style="47" customWidth="1"/>
    <col min="6668" max="6668" width="13.28515625" style="47" bestFit="1" customWidth="1"/>
    <col min="6669" max="6669" width="12.5703125" style="47" customWidth="1"/>
    <col min="6670" max="6670" width="13.28515625" style="47" bestFit="1" customWidth="1"/>
    <col min="6671" max="6671" width="12.5703125" style="47" customWidth="1"/>
    <col min="6672" max="6672" width="13.28515625" style="47" bestFit="1" customWidth="1"/>
    <col min="6673" max="6673" width="13.28515625" style="47" customWidth="1"/>
    <col min="6674" max="6674" width="13" style="47" customWidth="1"/>
    <col min="6675" max="6675" width="12.5703125" style="47" customWidth="1"/>
    <col min="6676" max="6676" width="13.28515625" style="47" bestFit="1" customWidth="1"/>
    <col min="6677" max="6679" width="12.5703125" style="47" customWidth="1"/>
    <col min="6680" max="6680" width="13.28515625" style="47" customWidth="1"/>
    <col min="6681" max="6681" width="12.5703125" style="47" customWidth="1"/>
    <col min="6682" max="6682" width="13.28515625" style="47" bestFit="1" customWidth="1"/>
    <col min="6683" max="6683" width="12.5703125" style="47" customWidth="1"/>
    <col min="6684" max="6684" width="13.7109375" style="47" customWidth="1"/>
    <col min="6685" max="6685" width="12.5703125" style="47" customWidth="1"/>
    <col min="6686" max="6686" width="13.85546875" style="47" customWidth="1"/>
    <col min="6687" max="6687" width="12.5703125" style="47" customWidth="1"/>
    <col min="6688" max="6688" width="14.140625" style="47" customWidth="1"/>
    <col min="6689" max="6689" width="12.5703125" style="47" customWidth="1"/>
    <col min="6690" max="6690" width="14.140625" style="47" customWidth="1"/>
    <col min="6691" max="6691" width="14.28515625" style="47" bestFit="1" customWidth="1"/>
    <col min="6692" max="6692" width="13.28515625" style="47" bestFit="1" customWidth="1"/>
    <col min="6693" max="6709" width="11.7109375" style="47" customWidth="1"/>
    <col min="6710" max="6921" width="11.42578125" style="47"/>
    <col min="6922" max="6922" width="27.7109375" style="47" bestFit="1" customWidth="1"/>
    <col min="6923" max="6923" width="12.5703125" style="47" customWidth="1"/>
    <col min="6924" max="6924" width="13.28515625" style="47" bestFit="1" customWidth="1"/>
    <col min="6925" max="6925" width="12.5703125" style="47" customWidth="1"/>
    <col min="6926" max="6926" width="13.28515625" style="47" bestFit="1" customWidth="1"/>
    <col min="6927" max="6927" width="12.5703125" style="47" customWidth="1"/>
    <col min="6928" max="6928" width="13.28515625" style="47" bestFit="1" customWidth="1"/>
    <col min="6929" max="6929" width="13.28515625" style="47" customWidth="1"/>
    <col min="6930" max="6930" width="13" style="47" customWidth="1"/>
    <col min="6931" max="6931" width="12.5703125" style="47" customWidth="1"/>
    <col min="6932" max="6932" width="13.28515625" style="47" bestFit="1" customWidth="1"/>
    <col min="6933" max="6935" width="12.5703125" style="47" customWidth="1"/>
    <col min="6936" max="6936" width="13.28515625" style="47" customWidth="1"/>
    <col min="6937" max="6937" width="12.5703125" style="47" customWidth="1"/>
    <col min="6938" max="6938" width="13.28515625" style="47" bestFit="1" customWidth="1"/>
    <col min="6939" max="6939" width="12.5703125" style="47" customWidth="1"/>
    <col min="6940" max="6940" width="13.7109375" style="47" customWidth="1"/>
    <col min="6941" max="6941" width="12.5703125" style="47" customWidth="1"/>
    <col min="6942" max="6942" width="13.85546875" style="47" customWidth="1"/>
    <col min="6943" max="6943" width="12.5703125" style="47" customWidth="1"/>
    <col min="6944" max="6944" width="14.140625" style="47" customWidth="1"/>
    <col min="6945" max="6945" width="12.5703125" style="47" customWidth="1"/>
    <col min="6946" max="6946" width="14.140625" style="47" customWidth="1"/>
    <col min="6947" max="6947" width="14.28515625" style="47" bestFit="1" customWidth="1"/>
    <col min="6948" max="6948" width="13.28515625" style="47" bestFit="1" customWidth="1"/>
    <col min="6949" max="6965" width="11.7109375" style="47" customWidth="1"/>
    <col min="6966" max="7177" width="11.42578125" style="47"/>
    <col min="7178" max="7178" width="27.7109375" style="47" bestFit="1" customWidth="1"/>
    <col min="7179" max="7179" width="12.5703125" style="47" customWidth="1"/>
    <col min="7180" max="7180" width="13.28515625" style="47" bestFit="1" customWidth="1"/>
    <col min="7181" max="7181" width="12.5703125" style="47" customWidth="1"/>
    <col min="7182" max="7182" width="13.28515625" style="47" bestFit="1" customWidth="1"/>
    <col min="7183" max="7183" width="12.5703125" style="47" customWidth="1"/>
    <col min="7184" max="7184" width="13.28515625" style="47" bestFit="1" customWidth="1"/>
    <col min="7185" max="7185" width="13.28515625" style="47" customWidth="1"/>
    <col min="7186" max="7186" width="13" style="47" customWidth="1"/>
    <col min="7187" max="7187" width="12.5703125" style="47" customWidth="1"/>
    <col min="7188" max="7188" width="13.28515625" style="47" bestFit="1" customWidth="1"/>
    <col min="7189" max="7191" width="12.5703125" style="47" customWidth="1"/>
    <col min="7192" max="7192" width="13.28515625" style="47" customWidth="1"/>
    <col min="7193" max="7193" width="12.5703125" style="47" customWidth="1"/>
    <col min="7194" max="7194" width="13.28515625" style="47" bestFit="1" customWidth="1"/>
    <col min="7195" max="7195" width="12.5703125" style="47" customWidth="1"/>
    <col min="7196" max="7196" width="13.7109375" style="47" customWidth="1"/>
    <col min="7197" max="7197" width="12.5703125" style="47" customWidth="1"/>
    <col min="7198" max="7198" width="13.85546875" style="47" customWidth="1"/>
    <col min="7199" max="7199" width="12.5703125" style="47" customWidth="1"/>
    <col min="7200" max="7200" width="14.140625" style="47" customWidth="1"/>
    <col min="7201" max="7201" width="12.5703125" style="47" customWidth="1"/>
    <col min="7202" max="7202" width="14.140625" style="47" customWidth="1"/>
    <col min="7203" max="7203" width="14.28515625" style="47" bestFit="1" customWidth="1"/>
    <col min="7204" max="7204" width="13.28515625" style="47" bestFit="1" customWidth="1"/>
    <col min="7205" max="7221" width="11.7109375" style="47" customWidth="1"/>
    <col min="7222" max="7433" width="11.42578125" style="47"/>
    <col min="7434" max="7434" width="27.7109375" style="47" bestFit="1" customWidth="1"/>
    <col min="7435" max="7435" width="12.5703125" style="47" customWidth="1"/>
    <col min="7436" max="7436" width="13.28515625" style="47" bestFit="1" customWidth="1"/>
    <col min="7437" max="7437" width="12.5703125" style="47" customWidth="1"/>
    <col min="7438" max="7438" width="13.28515625" style="47" bestFit="1" customWidth="1"/>
    <col min="7439" max="7439" width="12.5703125" style="47" customWidth="1"/>
    <col min="7440" max="7440" width="13.28515625" style="47" bestFit="1" customWidth="1"/>
    <col min="7441" max="7441" width="13.28515625" style="47" customWidth="1"/>
    <col min="7442" max="7442" width="13" style="47" customWidth="1"/>
    <col min="7443" max="7443" width="12.5703125" style="47" customWidth="1"/>
    <col min="7444" max="7444" width="13.28515625" style="47" bestFit="1" customWidth="1"/>
    <col min="7445" max="7447" width="12.5703125" style="47" customWidth="1"/>
    <col min="7448" max="7448" width="13.28515625" style="47" customWidth="1"/>
    <col min="7449" max="7449" width="12.5703125" style="47" customWidth="1"/>
    <col min="7450" max="7450" width="13.28515625" style="47" bestFit="1" customWidth="1"/>
    <col min="7451" max="7451" width="12.5703125" style="47" customWidth="1"/>
    <col min="7452" max="7452" width="13.7109375" style="47" customWidth="1"/>
    <col min="7453" max="7453" width="12.5703125" style="47" customWidth="1"/>
    <col min="7454" max="7454" width="13.85546875" style="47" customWidth="1"/>
    <col min="7455" max="7455" width="12.5703125" style="47" customWidth="1"/>
    <col min="7456" max="7456" width="14.140625" style="47" customWidth="1"/>
    <col min="7457" max="7457" width="12.5703125" style="47" customWidth="1"/>
    <col min="7458" max="7458" width="14.140625" style="47" customWidth="1"/>
    <col min="7459" max="7459" width="14.28515625" style="47" bestFit="1" customWidth="1"/>
    <col min="7460" max="7460" width="13.28515625" style="47" bestFit="1" customWidth="1"/>
    <col min="7461" max="7477" width="11.7109375" style="47" customWidth="1"/>
    <col min="7478" max="7689" width="11.42578125" style="47"/>
    <col min="7690" max="7690" width="27.7109375" style="47" bestFit="1" customWidth="1"/>
    <col min="7691" max="7691" width="12.5703125" style="47" customWidth="1"/>
    <col min="7692" max="7692" width="13.28515625" style="47" bestFit="1" customWidth="1"/>
    <col min="7693" max="7693" width="12.5703125" style="47" customWidth="1"/>
    <col min="7694" max="7694" width="13.28515625" style="47" bestFit="1" customWidth="1"/>
    <col min="7695" max="7695" width="12.5703125" style="47" customWidth="1"/>
    <col min="7696" max="7696" width="13.28515625" style="47" bestFit="1" customWidth="1"/>
    <col min="7697" max="7697" width="13.28515625" style="47" customWidth="1"/>
    <col min="7698" max="7698" width="13" style="47" customWidth="1"/>
    <col min="7699" max="7699" width="12.5703125" style="47" customWidth="1"/>
    <col min="7700" max="7700" width="13.28515625" style="47" bestFit="1" customWidth="1"/>
    <col min="7701" max="7703" width="12.5703125" style="47" customWidth="1"/>
    <col min="7704" max="7704" width="13.28515625" style="47" customWidth="1"/>
    <col min="7705" max="7705" width="12.5703125" style="47" customWidth="1"/>
    <col min="7706" max="7706" width="13.28515625" style="47" bestFit="1" customWidth="1"/>
    <col min="7707" max="7707" width="12.5703125" style="47" customWidth="1"/>
    <col min="7708" max="7708" width="13.7109375" style="47" customWidth="1"/>
    <col min="7709" max="7709" width="12.5703125" style="47" customWidth="1"/>
    <col min="7710" max="7710" width="13.85546875" style="47" customWidth="1"/>
    <col min="7711" max="7711" width="12.5703125" style="47" customWidth="1"/>
    <col min="7712" max="7712" width="14.140625" style="47" customWidth="1"/>
    <col min="7713" max="7713" width="12.5703125" style="47" customWidth="1"/>
    <col min="7714" max="7714" width="14.140625" style="47" customWidth="1"/>
    <col min="7715" max="7715" width="14.28515625" style="47" bestFit="1" customWidth="1"/>
    <col min="7716" max="7716" width="13.28515625" style="47" bestFit="1" customWidth="1"/>
    <col min="7717" max="7733" width="11.7109375" style="47" customWidth="1"/>
    <col min="7734" max="7945" width="11.42578125" style="47"/>
    <col min="7946" max="7946" width="27.7109375" style="47" bestFit="1" customWidth="1"/>
    <col min="7947" max="7947" width="12.5703125" style="47" customWidth="1"/>
    <col min="7948" max="7948" width="13.28515625" style="47" bestFit="1" customWidth="1"/>
    <col min="7949" max="7949" width="12.5703125" style="47" customWidth="1"/>
    <col min="7950" max="7950" width="13.28515625" style="47" bestFit="1" customWidth="1"/>
    <col min="7951" max="7951" width="12.5703125" style="47" customWidth="1"/>
    <col min="7952" max="7952" width="13.28515625" style="47" bestFit="1" customWidth="1"/>
    <col min="7953" max="7953" width="13.28515625" style="47" customWidth="1"/>
    <col min="7954" max="7954" width="13" style="47" customWidth="1"/>
    <col min="7955" max="7955" width="12.5703125" style="47" customWidth="1"/>
    <col min="7956" max="7956" width="13.28515625" style="47" bestFit="1" customWidth="1"/>
    <col min="7957" max="7959" width="12.5703125" style="47" customWidth="1"/>
    <col min="7960" max="7960" width="13.28515625" style="47" customWidth="1"/>
    <col min="7961" max="7961" width="12.5703125" style="47" customWidth="1"/>
    <col min="7962" max="7962" width="13.28515625" style="47" bestFit="1" customWidth="1"/>
    <col min="7963" max="7963" width="12.5703125" style="47" customWidth="1"/>
    <col min="7964" max="7964" width="13.7109375" style="47" customWidth="1"/>
    <col min="7965" max="7965" width="12.5703125" style="47" customWidth="1"/>
    <col min="7966" max="7966" width="13.85546875" style="47" customWidth="1"/>
    <col min="7967" max="7967" width="12.5703125" style="47" customWidth="1"/>
    <col min="7968" max="7968" width="14.140625" style="47" customWidth="1"/>
    <col min="7969" max="7969" width="12.5703125" style="47" customWidth="1"/>
    <col min="7970" max="7970" width="14.140625" style="47" customWidth="1"/>
    <col min="7971" max="7971" width="14.28515625" style="47" bestFit="1" customWidth="1"/>
    <col min="7972" max="7972" width="13.28515625" style="47" bestFit="1" customWidth="1"/>
    <col min="7973" max="7989" width="11.7109375" style="47" customWidth="1"/>
    <col min="7990" max="8201" width="11.42578125" style="47"/>
    <col min="8202" max="8202" width="27.7109375" style="47" bestFit="1" customWidth="1"/>
    <col min="8203" max="8203" width="12.5703125" style="47" customWidth="1"/>
    <col min="8204" max="8204" width="13.28515625" style="47" bestFit="1" customWidth="1"/>
    <col min="8205" max="8205" width="12.5703125" style="47" customWidth="1"/>
    <col min="8206" max="8206" width="13.28515625" style="47" bestFit="1" customWidth="1"/>
    <col min="8207" max="8207" width="12.5703125" style="47" customWidth="1"/>
    <col min="8208" max="8208" width="13.28515625" style="47" bestFit="1" customWidth="1"/>
    <col min="8209" max="8209" width="13.28515625" style="47" customWidth="1"/>
    <col min="8210" max="8210" width="13" style="47" customWidth="1"/>
    <col min="8211" max="8211" width="12.5703125" style="47" customWidth="1"/>
    <col min="8212" max="8212" width="13.28515625" style="47" bestFit="1" customWidth="1"/>
    <col min="8213" max="8215" width="12.5703125" style="47" customWidth="1"/>
    <col min="8216" max="8216" width="13.28515625" style="47" customWidth="1"/>
    <col min="8217" max="8217" width="12.5703125" style="47" customWidth="1"/>
    <col min="8218" max="8218" width="13.28515625" style="47" bestFit="1" customWidth="1"/>
    <col min="8219" max="8219" width="12.5703125" style="47" customWidth="1"/>
    <col min="8220" max="8220" width="13.7109375" style="47" customWidth="1"/>
    <col min="8221" max="8221" width="12.5703125" style="47" customWidth="1"/>
    <col min="8222" max="8222" width="13.85546875" style="47" customWidth="1"/>
    <col min="8223" max="8223" width="12.5703125" style="47" customWidth="1"/>
    <col min="8224" max="8224" width="14.140625" style="47" customWidth="1"/>
    <col min="8225" max="8225" width="12.5703125" style="47" customWidth="1"/>
    <col min="8226" max="8226" width="14.140625" style="47" customWidth="1"/>
    <col min="8227" max="8227" width="14.28515625" style="47" bestFit="1" customWidth="1"/>
    <col min="8228" max="8228" width="13.28515625" style="47" bestFit="1" customWidth="1"/>
    <col min="8229" max="8245" width="11.7109375" style="47" customWidth="1"/>
    <col min="8246" max="8457" width="11.42578125" style="47"/>
    <col min="8458" max="8458" width="27.7109375" style="47" bestFit="1" customWidth="1"/>
    <col min="8459" max="8459" width="12.5703125" style="47" customWidth="1"/>
    <col min="8460" max="8460" width="13.28515625" style="47" bestFit="1" customWidth="1"/>
    <col min="8461" max="8461" width="12.5703125" style="47" customWidth="1"/>
    <col min="8462" max="8462" width="13.28515625" style="47" bestFit="1" customWidth="1"/>
    <col min="8463" max="8463" width="12.5703125" style="47" customWidth="1"/>
    <col min="8464" max="8464" width="13.28515625" style="47" bestFit="1" customWidth="1"/>
    <col min="8465" max="8465" width="13.28515625" style="47" customWidth="1"/>
    <col min="8466" max="8466" width="13" style="47" customWidth="1"/>
    <col min="8467" max="8467" width="12.5703125" style="47" customWidth="1"/>
    <col min="8468" max="8468" width="13.28515625" style="47" bestFit="1" customWidth="1"/>
    <col min="8469" max="8471" width="12.5703125" style="47" customWidth="1"/>
    <col min="8472" max="8472" width="13.28515625" style="47" customWidth="1"/>
    <col min="8473" max="8473" width="12.5703125" style="47" customWidth="1"/>
    <col min="8474" max="8474" width="13.28515625" style="47" bestFit="1" customWidth="1"/>
    <col min="8475" max="8475" width="12.5703125" style="47" customWidth="1"/>
    <col min="8476" max="8476" width="13.7109375" style="47" customWidth="1"/>
    <col min="8477" max="8477" width="12.5703125" style="47" customWidth="1"/>
    <col min="8478" max="8478" width="13.85546875" style="47" customWidth="1"/>
    <col min="8479" max="8479" width="12.5703125" style="47" customWidth="1"/>
    <col min="8480" max="8480" width="14.140625" style="47" customWidth="1"/>
    <col min="8481" max="8481" width="12.5703125" style="47" customWidth="1"/>
    <col min="8482" max="8482" width="14.140625" style="47" customWidth="1"/>
    <col min="8483" max="8483" width="14.28515625" style="47" bestFit="1" customWidth="1"/>
    <col min="8484" max="8484" width="13.28515625" style="47" bestFit="1" customWidth="1"/>
    <col min="8485" max="8501" width="11.7109375" style="47" customWidth="1"/>
    <col min="8502" max="8713" width="11.42578125" style="47"/>
    <col min="8714" max="8714" width="27.7109375" style="47" bestFit="1" customWidth="1"/>
    <col min="8715" max="8715" width="12.5703125" style="47" customWidth="1"/>
    <col min="8716" max="8716" width="13.28515625" style="47" bestFit="1" customWidth="1"/>
    <col min="8717" max="8717" width="12.5703125" style="47" customWidth="1"/>
    <col min="8718" max="8718" width="13.28515625" style="47" bestFit="1" customWidth="1"/>
    <col min="8719" max="8719" width="12.5703125" style="47" customWidth="1"/>
    <col min="8720" max="8720" width="13.28515625" style="47" bestFit="1" customWidth="1"/>
    <col min="8721" max="8721" width="13.28515625" style="47" customWidth="1"/>
    <col min="8722" max="8722" width="13" style="47" customWidth="1"/>
    <col min="8723" max="8723" width="12.5703125" style="47" customWidth="1"/>
    <col min="8724" max="8724" width="13.28515625" style="47" bestFit="1" customWidth="1"/>
    <col min="8725" max="8727" width="12.5703125" style="47" customWidth="1"/>
    <col min="8728" max="8728" width="13.28515625" style="47" customWidth="1"/>
    <col min="8729" max="8729" width="12.5703125" style="47" customWidth="1"/>
    <col min="8730" max="8730" width="13.28515625" style="47" bestFit="1" customWidth="1"/>
    <col min="8731" max="8731" width="12.5703125" style="47" customWidth="1"/>
    <col min="8732" max="8732" width="13.7109375" style="47" customWidth="1"/>
    <col min="8733" max="8733" width="12.5703125" style="47" customWidth="1"/>
    <col min="8734" max="8734" width="13.85546875" style="47" customWidth="1"/>
    <col min="8735" max="8735" width="12.5703125" style="47" customWidth="1"/>
    <col min="8736" max="8736" width="14.140625" style="47" customWidth="1"/>
    <col min="8737" max="8737" width="12.5703125" style="47" customWidth="1"/>
    <col min="8738" max="8738" width="14.140625" style="47" customWidth="1"/>
    <col min="8739" max="8739" width="14.28515625" style="47" bestFit="1" customWidth="1"/>
    <col min="8740" max="8740" width="13.28515625" style="47" bestFit="1" customWidth="1"/>
    <col min="8741" max="8757" width="11.7109375" style="47" customWidth="1"/>
    <col min="8758" max="8969" width="11.42578125" style="47"/>
    <col min="8970" max="8970" width="27.7109375" style="47" bestFit="1" customWidth="1"/>
    <col min="8971" max="8971" width="12.5703125" style="47" customWidth="1"/>
    <col min="8972" max="8972" width="13.28515625" style="47" bestFit="1" customWidth="1"/>
    <col min="8973" max="8973" width="12.5703125" style="47" customWidth="1"/>
    <col min="8974" max="8974" width="13.28515625" style="47" bestFit="1" customWidth="1"/>
    <col min="8975" max="8975" width="12.5703125" style="47" customWidth="1"/>
    <col min="8976" max="8976" width="13.28515625" style="47" bestFit="1" customWidth="1"/>
    <col min="8977" max="8977" width="13.28515625" style="47" customWidth="1"/>
    <col min="8978" max="8978" width="13" style="47" customWidth="1"/>
    <col min="8979" max="8979" width="12.5703125" style="47" customWidth="1"/>
    <col min="8980" max="8980" width="13.28515625" style="47" bestFit="1" customWidth="1"/>
    <col min="8981" max="8983" width="12.5703125" style="47" customWidth="1"/>
    <col min="8984" max="8984" width="13.28515625" style="47" customWidth="1"/>
    <col min="8985" max="8985" width="12.5703125" style="47" customWidth="1"/>
    <col min="8986" max="8986" width="13.28515625" style="47" bestFit="1" customWidth="1"/>
    <col min="8987" max="8987" width="12.5703125" style="47" customWidth="1"/>
    <col min="8988" max="8988" width="13.7109375" style="47" customWidth="1"/>
    <col min="8989" max="8989" width="12.5703125" style="47" customWidth="1"/>
    <col min="8990" max="8990" width="13.85546875" style="47" customWidth="1"/>
    <col min="8991" max="8991" width="12.5703125" style="47" customWidth="1"/>
    <col min="8992" max="8992" width="14.140625" style="47" customWidth="1"/>
    <col min="8993" max="8993" width="12.5703125" style="47" customWidth="1"/>
    <col min="8994" max="8994" width="14.140625" style="47" customWidth="1"/>
    <col min="8995" max="8995" width="14.28515625" style="47" bestFit="1" customWidth="1"/>
    <col min="8996" max="8996" width="13.28515625" style="47" bestFit="1" customWidth="1"/>
    <col min="8997" max="9013" width="11.7109375" style="47" customWidth="1"/>
    <col min="9014" max="9225" width="11.42578125" style="47"/>
    <col min="9226" max="9226" width="27.7109375" style="47" bestFit="1" customWidth="1"/>
    <col min="9227" max="9227" width="12.5703125" style="47" customWidth="1"/>
    <col min="9228" max="9228" width="13.28515625" style="47" bestFit="1" customWidth="1"/>
    <col min="9229" max="9229" width="12.5703125" style="47" customWidth="1"/>
    <col min="9230" max="9230" width="13.28515625" style="47" bestFit="1" customWidth="1"/>
    <col min="9231" max="9231" width="12.5703125" style="47" customWidth="1"/>
    <col min="9232" max="9232" width="13.28515625" style="47" bestFit="1" customWidth="1"/>
    <col min="9233" max="9233" width="13.28515625" style="47" customWidth="1"/>
    <col min="9234" max="9234" width="13" style="47" customWidth="1"/>
    <col min="9235" max="9235" width="12.5703125" style="47" customWidth="1"/>
    <col min="9236" max="9236" width="13.28515625" style="47" bestFit="1" customWidth="1"/>
    <col min="9237" max="9239" width="12.5703125" style="47" customWidth="1"/>
    <col min="9240" max="9240" width="13.28515625" style="47" customWidth="1"/>
    <col min="9241" max="9241" width="12.5703125" style="47" customWidth="1"/>
    <col min="9242" max="9242" width="13.28515625" style="47" bestFit="1" customWidth="1"/>
    <col min="9243" max="9243" width="12.5703125" style="47" customWidth="1"/>
    <col min="9244" max="9244" width="13.7109375" style="47" customWidth="1"/>
    <col min="9245" max="9245" width="12.5703125" style="47" customWidth="1"/>
    <col min="9246" max="9246" width="13.85546875" style="47" customWidth="1"/>
    <col min="9247" max="9247" width="12.5703125" style="47" customWidth="1"/>
    <col min="9248" max="9248" width="14.140625" style="47" customWidth="1"/>
    <col min="9249" max="9249" width="12.5703125" style="47" customWidth="1"/>
    <col min="9250" max="9250" width="14.140625" style="47" customWidth="1"/>
    <col min="9251" max="9251" width="14.28515625" style="47" bestFit="1" customWidth="1"/>
    <col min="9252" max="9252" width="13.28515625" style="47" bestFit="1" customWidth="1"/>
    <col min="9253" max="9269" width="11.7109375" style="47" customWidth="1"/>
    <col min="9270" max="9481" width="11.42578125" style="47"/>
    <col min="9482" max="9482" width="27.7109375" style="47" bestFit="1" customWidth="1"/>
    <col min="9483" max="9483" width="12.5703125" style="47" customWidth="1"/>
    <col min="9484" max="9484" width="13.28515625" style="47" bestFit="1" customWidth="1"/>
    <col min="9485" max="9485" width="12.5703125" style="47" customWidth="1"/>
    <col min="9486" max="9486" width="13.28515625" style="47" bestFit="1" customWidth="1"/>
    <col min="9487" max="9487" width="12.5703125" style="47" customWidth="1"/>
    <col min="9488" max="9488" width="13.28515625" style="47" bestFit="1" customWidth="1"/>
    <col min="9489" max="9489" width="13.28515625" style="47" customWidth="1"/>
    <col min="9490" max="9490" width="13" style="47" customWidth="1"/>
    <col min="9491" max="9491" width="12.5703125" style="47" customWidth="1"/>
    <col min="9492" max="9492" width="13.28515625" style="47" bestFit="1" customWidth="1"/>
    <col min="9493" max="9495" width="12.5703125" style="47" customWidth="1"/>
    <col min="9496" max="9496" width="13.28515625" style="47" customWidth="1"/>
    <col min="9497" max="9497" width="12.5703125" style="47" customWidth="1"/>
    <col min="9498" max="9498" width="13.28515625" style="47" bestFit="1" customWidth="1"/>
    <col min="9499" max="9499" width="12.5703125" style="47" customWidth="1"/>
    <col min="9500" max="9500" width="13.7109375" style="47" customWidth="1"/>
    <col min="9501" max="9501" width="12.5703125" style="47" customWidth="1"/>
    <col min="9502" max="9502" width="13.85546875" style="47" customWidth="1"/>
    <col min="9503" max="9503" width="12.5703125" style="47" customWidth="1"/>
    <col min="9504" max="9504" width="14.140625" style="47" customWidth="1"/>
    <col min="9505" max="9505" width="12.5703125" style="47" customWidth="1"/>
    <col min="9506" max="9506" width="14.140625" style="47" customWidth="1"/>
    <col min="9507" max="9507" width="14.28515625" style="47" bestFit="1" customWidth="1"/>
    <col min="9508" max="9508" width="13.28515625" style="47" bestFit="1" customWidth="1"/>
    <col min="9509" max="9525" width="11.7109375" style="47" customWidth="1"/>
    <col min="9526" max="9737" width="11.42578125" style="47"/>
    <col min="9738" max="9738" width="27.7109375" style="47" bestFit="1" customWidth="1"/>
    <col min="9739" max="9739" width="12.5703125" style="47" customWidth="1"/>
    <col min="9740" max="9740" width="13.28515625" style="47" bestFit="1" customWidth="1"/>
    <col min="9741" max="9741" width="12.5703125" style="47" customWidth="1"/>
    <col min="9742" max="9742" width="13.28515625" style="47" bestFit="1" customWidth="1"/>
    <col min="9743" max="9743" width="12.5703125" style="47" customWidth="1"/>
    <col min="9744" max="9744" width="13.28515625" style="47" bestFit="1" customWidth="1"/>
    <col min="9745" max="9745" width="13.28515625" style="47" customWidth="1"/>
    <col min="9746" max="9746" width="13" style="47" customWidth="1"/>
    <col min="9747" max="9747" width="12.5703125" style="47" customWidth="1"/>
    <col min="9748" max="9748" width="13.28515625" style="47" bestFit="1" customWidth="1"/>
    <col min="9749" max="9751" width="12.5703125" style="47" customWidth="1"/>
    <col min="9752" max="9752" width="13.28515625" style="47" customWidth="1"/>
    <col min="9753" max="9753" width="12.5703125" style="47" customWidth="1"/>
    <col min="9754" max="9754" width="13.28515625" style="47" bestFit="1" customWidth="1"/>
    <col min="9755" max="9755" width="12.5703125" style="47" customWidth="1"/>
    <col min="9756" max="9756" width="13.7109375" style="47" customWidth="1"/>
    <col min="9757" max="9757" width="12.5703125" style="47" customWidth="1"/>
    <col min="9758" max="9758" width="13.85546875" style="47" customWidth="1"/>
    <col min="9759" max="9759" width="12.5703125" style="47" customWidth="1"/>
    <col min="9760" max="9760" width="14.140625" style="47" customWidth="1"/>
    <col min="9761" max="9761" width="12.5703125" style="47" customWidth="1"/>
    <col min="9762" max="9762" width="14.140625" style="47" customWidth="1"/>
    <col min="9763" max="9763" width="14.28515625" style="47" bestFit="1" customWidth="1"/>
    <col min="9764" max="9764" width="13.28515625" style="47" bestFit="1" customWidth="1"/>
    <col min="9765" max="9781" width="11.7109375" style="47" customWidth="1"/>
    <col min="9782" max="9993" width="11.42578125" style="47"/>
    <col min="9994" max="9994" width="27.7109375" style="47" bestFit="1" customWidth="1"/>
    <col min="9995" max="9995" width="12.5703125" style="47" customWidth="1"/>
    <col min="9996" max="9996" width="13.28515625" style="47" bestFit="1" customWidth="1"/>
    <col min="9997" max="9997" width="12.5703125" style="47" customWidth="1"/>
    <col min="9998" max="9998" width="13.28515625" style="47" bestFit="1" customWidth="1"/>
    <col min="9999" max="9999" width="12.5703125" style="47" customWidth="1"/>
    <col min="10000" max="10000" width="13.28515625" style="47" bestFit="1" customWidth="1"/>
    <col min="10001" max="10001" width="13.28515625" style="47" customWidth="1"/>
    <col min="10002" max="10002" width="13" style="47" customWidth="1"/>
    <col min="10003" max="10003" width="12.5703125" style="47" customWidth="1"/>
    <col min="10004" max="10004" width="13.28515625" style="47" bestFit="1" customWidth="1"/>
    <col min="10005" max="10007" width="12.5703125" style="47" customWidth="1"/>
    <col min="10008" max="10008" width="13.28515625" style="47" customWidth="1"/>
    <col min="10009" max="10009" width="12.5703125" style="47" customWidth="1"/>
    <col min="10010" max="10010" width="13.28515625" style="47" bestFit="1" customWidth="1"/>
    <col min="10011" max="10011" width="12.5703125" style="47" customWidth="1"/>
    <col min="10012" max="10012" width="13.7109375" style="47" customWidth="1"/>
    <col min="10013" max="10013" width="12.5703125" style="47" customWidth="1"/>
    <col min="10014" max="10014" width="13.85546875" style="47" customWidth="1"/>
    <col min="10015" max="10015" width="12.5703125" style="47" customWidth="1"/>
    <col min="10016" max="10016" width="14.140625" style="47" customWidth="1"/>
    <col min="10017" max="10017" width="12.5703125" style="47" customWidth="1"/>
    <col min="10018" max="10018" width="14.140625" style="47" customWidth="1"/>
    <col min="10019" max="10019" width="14.28515625" style="47" bestFit="1" customWidth="1"/>
    <col min="10020" max="10020" width="13.28515625" style="47" bestFit="1" customWidth="1"/>
    <col min="10021" max="10037" width="11.7109375" style="47" customWidth="1"/>
    <col min="10038" max="10249" width="11.42578125" style="47"/>
    <col min="10250" max="10250" width="27.7109375" style="47" bestFit="1" customWidth="1"/>
    <col min="10251" max="10251" width="12.5703125" style="47" customWidth="1"/>
    <col min="10252" max="10252" width="13.28515625" style="47" bestFit="1" customWidth="1"/>
    <col min="10253" max="10253" width="12.5703125" style="47" customWidth="1"/>
    <col min="10254" max="10254" width="13.28515625" style="47" bestFit="1" customWidth="1"/>
    <col min="10255" max="10255" width="12.5703125" style="47" customWidth="1"/>
    <col min="10256" max="10256" width="13.28515625" style="47" bestFit="1" customWidth="1"/>
    <col min="10257" max="10257" width="13.28515625" style="47" customWidth="1"/>
    <col min="10258" max="10258" width="13" style="47" customWidth="1"/>
    <col min="10259" max="10259" width="12.5703125" style="47" customWidth="1"/>
    <col min="10260" max="10260" width="13.28515625" style="47" bestFit="1" customWidth="1"/>
    <col min="10261" max="10263" width="12.5703125" style="47" customWidth="1"/>
    <col min="10264" max="10264" width="13.28515625" style="47" customWidth="1"/>
    <col min="10265" max="10265" width="12.5703125" style="47" customWidth="1"/>
    <col min="10266" max="10266" width="13.28515625" style="47" bestFit="1" customWidth="1"/>
    <col min="10267" max="10267" width="12.5703125" style="47" customWidth="1"/>
    <col min="10268" max="10268" width="13.7109375" style="47" customWidth="1"/>
    <col min="10269" max="10269" width="12.5703125" style="47" customWidth="1"/>
    <col min="10270" max="10270" width="13.85546875" style="47" customWidth="1"/>
    <col min="10271" max="10271" width="12.5703125" style="47" customWidth="1"/>
    <col min="10272" max="10272" width="14.140625" style="47" customWidth="1"/>
    <col min="10273" max="10273" width="12.5703125" style="47" customWidth="1"/>
    <col min="10274" max="10274" width="14.140625" style="47" customWidth="1"/>
    <col min="10275" max="10275" width="14.28515625" style="47" bestFit="1" customWidth="1"/>
    <col min="10276" max="10276" width="13.28515625" style="47" bestFit="1" customWidth="1"/>
    <col min="10277" max="10293" width="11.7109375" style="47" customWidth="1"/>
    <col min="10294" max="10505" width="11.42578125" style="47"/>
    <col min="10506" max="10506" width="27.7109375" style="47" bestFit="1" customWidth="1"/>
    <col min="10507" max="10507" width="12.5703125" style="47" customWidth="1"/>
    <col min="10508" max="10508" width="13.28515625" style="47" bestFit="1" customWidth="1"/>
    <col min="10509" max="10509" width="12.5703125" style="47" customWidth="1"/>
    <col min="10510" max="10510" width="13.28515625" style="47" bestFit="1" customWidth="1"/>
    <col min="10511" max="10511" width="12.5703125" style="47" customWidth="1"/>
    <col min="10512" max="10512" width="13.28515625" style="47" bestFit="1" customWidth="1"/>
    <col min="10513" max="10513" width="13.28515625" style="47" customWidth="1"/>
    <col min="10514" max="10514" width="13" style="47" customWidth="1"/>
    <col min="10515" max="10515" width="12.5703125" style="47" customWidth="1"/>
    <col min="10516" max="10516" width="13.28515625" style="47" bestFit="1" customWidth="1"/>
    <col min="10517" max="10519" width="12.5703125" style="47" customWidth="1"/>
    <col min="10520" max="10520" width="13.28515625" style="47" customWidth="1"/>
    <col min="10521" max="10521" width="12.5703125" style="47" customWidth="1"/>
    <col min="10522" max="10522" width="13.28515625" style="47" bestFit="1" customWidth="1"/>
    <col min="10523" max="10523" width="12.5703125" style="47" customWidth="1"/>
    <col min="10524" max="10524" width="13.7109375" style="47" customWidth="1"/>
    <col min="10525" max="10525" width="12.5703125" style="47" customWidth="1"/>
    <col min="10526" max="10526" width="13.85546875" style="47" customWidth="1"/>
    <col min="10527" max="10527" width="12.5703125" style="47" customWidth="1"/>
    <col min="10528" max="10528" width="14.140625" style="47" customWidth="1"/>
    <col min="10529" max="10529" width="12.5703125" style="47" customWidth="1"/>
    <col min="10530" max="10530" width="14.140625" style="47" customWidth="1"/>
    <col min="10531" max="10531" width="14.28515625" style="47" bestFit="1" customWidth="1"/>
    <col min="10532" max="10532" width="13.28515625" style="47" bestFit="1" customWidth="1"/>
    <col min="10533" max="10549" width="11.7109375" style="47" customWidth="1"/>
    <col min="10550" max="10761" width="11.42578125" style="47"/>
    <col min="10762" max="10762" width="27.7109375" style="47" bestFit="1" customWidth="1"/>
    <col min="10763" max="10763" width="12.5703125" style="47" customWidth="1"/>
    <col min="10764" max="10764" width="13.28515625" style="47" bestFit="1" customWidth="1"/>
    <col min="10765" max="10765" width="12.5703125" style="47" customWidth="1"/>
    <col min="10766" max="10766" width="13.28515625" style="47" bestFit="1" customWidth="1"/>
    <col min="10767" max="10767" width="12.5703125" style="47" customWidth="1"/>
    <col min="10768" max="10768" width="13.28515625" style="47" bestFit="1" customWidth="1"/>
    <col min="10769" max="10769" width="13.28515625" style="47" customWidth="1"/>
    <col min="10770" max="10770" width="13" style="47" customWidth="1"/>
    <col min="10771" max="10771" width="12.5703125" style="47" customWidth="1"/>
    <col min="10772" max="10772" width="13.28515625" style="47" bestFit="1" customWidth="1"/>
    <col min="10773" max="10775" width="12.5703125" style="47" customWidth="1"/>
    <col min="10776" max="10776" width="13.28515625" style="47" customWidth="1"/>
    <col min="10777" max="10777" width="12.5703125" style="47" customWidth="1"/>
    <col min="10778" max="10778" width="13.28515625" style="47" bestFit="1" customWidth="1"/>
    <col min="10779" max="10779" width="12.5703125" style="47" customWidth="1"/>
    <col min="10780" max="10780" width="13.7109375" style="47" customWidth="1"/>
    <col min="10781" max="10781" width="12.5703125" style="47" customWidth="1"/>
    <col min="10782" max="10782" width="13.85546875" style="47" customWidth="1"/>
    <col min="10783" max="10783" width="12.5703125" style="47" customWidth="1"/>
    <col min="10784" max="10784" width="14.140625" style="47" customWidth="1"/>
    <col min="10785" max="10785" width="12.5703125" style="47" customWidth="1"/>
    <col min="10786" max="10786" width="14.140625" style="47" customWidth="1"/>
    <col min="10787" max="10787" width="14.28515625" style="47" bestFit="1" customWidth="1"/>
    <col min="10788" max="10788" width="13.28515625" style="47" bestFit="1" customWidth="1"/>
    <col min="10789" max="10805" width="11.7109375" style="47" customWidth="1"/>
    <col min="10806" max="11017" width="11.42578125" style="47"/>
    <col min="11018" max="11018" width="27.7109375" style="47" bestFit="1" customWidth="1"/>
    <col min="11019" max="11019" width="12.5703125" style="47" customWidth="1"/>
    <col min="11020" max="11020" width="13.28515625" style="47" bestFit="1" customWidth="1"/>
    <col min="11021" max="11021" width="12.5703125" style="47" customWidth="1"/>
    <col min="11022" max="11022" width="13.28515625" style="47" bestFit="1" customWidth="1"/>
    <col min="11023" max="11023" width="12.5703125" style="47" customWidth="1"/>
    <col min="11024" max="11024" width="13.28515625" style="47" bestFit="1" customWidth="1"/>
    <col min="11025" max="11025" width="13.28515625" style="47" customWidth="1"/>
    <col min="11026" max="11026" width="13" style="47" customWidth="1"/>
    <col min="11027" max="11027" width="12.5703125" style="47" customWidth="1"/>
    <col min="11028" max="11028" width="13.28515625" style="47" bestFit="1" customWidth="1"/>
    <col min="11029" max="11031" width="12.5703125" style="47" customWidth="1"/>
    <col min="11032" max="11032" width="13.28515625" style="47" customWidth="1"/>
    <col min="11033" max="11033" width="12.5703125" style="47" customWidth="1"/>
    <col min="11034" max="11034" width="13.28515625" style="47" bestFit="1" customWidth="1"/>
    <col min="11035" max="11035" width="12.5703125" style="47" customWidth="1"/>
    <col min="11036" max="11036" width="13.7109375" style="47" customWidth="1"/>
    <col min="11037" max="11037" width="12.5703125" style="47" customWidth="1"/>
    <col min="11038" max="11038" width="13.85546875" style="47" customWidth="1"/>
    <col min="11039" max="11039" width="12.5703125" style="47" customWidth="1"/>
    <col min="11040" max="11040" width="14.140625" style="47" customWidth="1"/>
    <col min="11041" max="11041" width="12.5703125" style="47" customWidth="1"/>
    <col min="11042" max="11042" width="14.140625" style="47" customWidth="1"/>
    <col min="11043" max="11043" width="14.28515625" style="47" bestFit="1" customWidth="1"/>
    <col min="11044" max="11044" width="13.28515625" style="47" bestFit="1" customWidth="1"/>
    <col min="11045" max="11061" width="11.7109375" style="47" customWidth="1"/>
    <col min="11062" max="11273" width="11.42578125" style="47"/>
    <col min="11274" max="11274" width="27.7109375" style="47" bestFit="1" customWidth="1"/>
    <col min="11275" max="11275" width="12.5703125" style="47" customWidth="1"/>
    <col min="11276" max="11276" width="13.28515625" style="47" bestFit="1" customWidth="1"/>
    <col min="11277" max="11277" width="12.5703125" style="47" customWidth="1"/>
    <col min="11278" max="11278" width="13.28515625" style="47" bestFit="1" customWidth="1"/>
    <col min="11279" max="11279" width="12.5703125" style="47" customWidth="1"/>
    <col min="11280" max="11280" width="13.28515625" style="47" bestFit="1" customWidth="1"/>
    <col min="11281" max="11281" width="13.28515625" style="47" customWidth="1"/>
    <col min="11282" max="11282" width="13" style="47" customWidth="1"/>
    <col min="11283" max="11283" width="12.5703125" style="47" customWidth="1"/>
    <col min="11284" max="11284" width="13.28515625" style="47" bestFit="1" customWidth="1"/>
    <col min="11285" max="11287" width="12.5703125" style="47" customWidth="1"/>
    <col min="11288" max="11288" width="13.28515625" style="47" customWidth="1"/>
    <col min="11289" max="11289" width="12.5703125" style="47" customWidth="1"/>
    <col min="11290" max="11290" width="13.28515625" style="47" bestFit="1" customWidth="1"/>
    <col min="11291" max="11291" width="12.5703125" style="47" customWidth="1"/>
    <col min="11292" max="11292" width="13.7109375" style="47" customWidth="1"/>
    <col min="11293" max="11293" width="12.5703125" style="47" customWidth="1"/>
    <col min="11294" max="11294" width="13.85546875" style="47" customWidth="1"/>
    <col min="11295" max="11295" width="12.5703125" style="47" customWidth="1"/>
    <col min="11296" max="11296" width="14.140625" style="47" customWidth="1"/>
    <col min="11297" max="11297" width="12.5703125" style="47" customWidth="1"/>
    <col min="11298" max="11298" width="14.140625" style="47" customWidth="1"/>
    <col min="11299" max="11299" width="14.28515625" style="47" bestFit="1" customWidth="1"/>
    <col min="11300" max="11300" width="13.28515625" style="47" bestFit="1" customWidth="1"/>
    <col min="11301" max="11317" width="11.7109375" style="47" customWidth="1"/>
    <col min="11318" max="11529" width="11.42578125" style="47"/>
    <col min="11530" max="11530" width="27.7109375" style="47" bestFit="1" customWidth="1"/>
    <col min="11531" max="11531" width="12.5703125" style="47" customWidth="1"/>
    <col min="11532" max="11532" width="13.28515625" style="47" bestFit="1" customWidth="1"/>
    <col min="11533" max="11533" width="12.5703125" style="47" customWidth="1"/>
    <col min="11534" max="11534" width="13.28515625" style="47" bestFit="1" customWidth="1"/>
    <col min="11535" max="11535" width="12.5703125" style="47" customWidth="1"/>
    <col min="11536" max="11536" width="13.28515625" style="47" bestFit="1" customWidth="1"/>
    <col min="11537" max="11537" width="13.28515625" style="47" customWidth="1"/>
    <col min="11538" max="11538" width="13" style="47" customWidth="1"/>
    <col min="11539" max="11539" width="12.5703125" style="47" customWidth="1"/>
    <col min="11540" max="11540" width="13.28515625" style="47" bestFit="1" customWidth="1"/>
    <col min="11541" max="11543" width="12.5703125" style="47" customWidth="1"/>
    <col min="11544" max="11544" width="13.28515625" style="47" customWidth="1"/>
    <col min="11545" max="11545" width="12.5703125" style="47" customWidth="1"/>
    <col min="11546" max="11546" width="13.28515625" style="47" bestFit="1" customWidth="1"/>
    <col min="11547" max="11547" width="12.5703125" style="47" customWidth="1"/>
    <col min="11548" max="11548" width="13.7109375" style="47" customWidth="1"/>
    <col min="11549" max="11549" width="12.5703125" style="47" customWidth="1"/>
    <col min="11550" max="11550" width="13.85546875" style="47" customWidth="1"/>
    <col min="11551" max="11551" width="12.5703125" style="47" customWidth="1"/>
    <col min="11552" max="11552" width="14.140625" style="47" customWidth="1"/>
    <col min="11553" max="11553" width="12.5703125" style="47" customWidth="1"/>
    <col min="11554" max="11554" width="14.140625" style="47" customWidth="1"/>
    <col min="11555" max="11555" width="14.28515625" style="47" bestFit="1" customWidth="1"/>
    <col min="11556" max="11556" width="13.28515625" style="47" bestFit="1" customWidth="1"/>
    <col min="11557" max="11573" width="11.7109375" style="47" customWidth="1"/>
    <col min="11574" max="11785" width="11.42578125" style="47"/>
    <col min="11786" max="11786" width="27.7109375" style="47" bestFit="1" customWidth="1"/>
    <col min="11787" max="11787" width="12.5703125" style="47" customWidth="1"/>
    <col min="11788" max="11788" width="13.28515625" style="47" bestFit="1" customWidth="1"/>
    <col min="11789" max="11789" width="12.5703125" style="47" customWidth="1"/>
    <col min="11790" max="11790" width="13.28515625" style="47" bestFit="1" customWidth="1"/>
    <col min="11791" max="11791" width="12.5703125" style="47" customWidth="1"/>
    <col min="11792" max="11792" width="13.28515625" style="47" bestFit="1" customWidth="1"/>
    <col min="11793" max="11793" width="13.28515625" style="47" customWidth="1"/>
    <col min="11794" max="11794" width="13" style="47" customWidth="1"/>
    <col min="11795" max="11795" width="12.5703125" style="47" customWidth="1"/>
    <col min="11796" max="11796" width="13.28515625" style="47" bestFit="1" customWidth="1"/>
    <col min="11797" max="11799" width="12.5703125" style="47" customWidth="1"/>
    <col min="11800" max="11800" width="13.28515625" style="47" customWidth="1"/>
    <col min="11801" max="11801" width="12.5703125" style="47" customWidth="1"/>
    <col min="11802" max="11802" width="13.28515625" style="47" bestFit="1" customWidth="1"/>
    <col min="11803" max="11803" width="12.5703125" style="47" customWidth="1"/>
    <col min="11804" max="11804" width="13.7109375" style="47" customWidth="1"/>
    <col min="11805" max="11805" width="12.5703125" style="47" customWidth="1"/>
    <col min="11806" max="11806" width="13.85546875" style="47" customWidth="1"/>
    <col min="11807" max="11807" width="12.5703125" style="47" customWidth="1"/>
    <col min="11808" max="11808" width="14.140625" style="47" customWidth="1"/>
    <col min="11809" max="11809" width="12.5703125" style="47" customWidth="1"/>
    <col min="11810" max="11810" width="14.140625" style="47" customWidth="1"/>
    <col min="11811" max="11811" width="14.28515625" style="47" bestFit="1" customWidth="1"/>
    <col min="11812" max="11812" width="13.28515625" style="47" bestFit="1" customWidth="1"/>
    <col min="11813" max="11829" width="11.7109375" style="47" customWidth="1"/>
    <col min="11830" max="12041" width="11.42578125" style="47"/>
    <col min="12042" max="12042" width="27.7109375" style="47" bestFit="1" customWidth="1"/>
    <col min="12043" max="12043" width="12.5703125" style="47" customWidth="1"/>
    <col min="12044" max="12044" width="13.28515625" style="47" bestFit="1" customWidth="1"/>
    <col min="12045" max="12045" width="12.5703125" style="47" customWidth="1"/>
    <col min="12046" max="12046" width="13.28515625" style="47" bestFit="1" customWidth="1"/>
    <col min="12047" max="12047" width="12.5703125" style="47" customWidth="1"/>
    <col min="12048" max="12048" width="13.28515625" style="47" bestFit="1" customWidth="1"/>
    <col min="12049" max="12049" width="13.28515625" style="47" customWidth="1"/>
    <col min="12050" max="12050" width="13" style="47" customWidth="1"/>
    <col min="12051" max="12051" width="12.5703125" style="47" customWidth="1"/>
    <col min="12052" max="12052" width="13.28515625" style="47" bestFit="1" customWidth="1"/>
    <col min="12053" max="12055" width="12.5703125" style="47" customWidth="1"/>
    <col min="12056" max="12056" width="13.28515625" style="47" customWidth="1"/>
    <col min="12057" max="12057" width="12.5703125" style="47" customWidth="1"/>
    <col min="12058" max="12058" width="13.28515625" style="47" bestFit="1" customWidth="1"/>
    <col min="12059" max="12059" width="12.5703125" style="47" customWidth="1"/>
    <col min="12060" max="12060" width="13.7109375" style="47" customWidth="1"/>
    <col min="12061" max="12061" width="12.5703125" style="47" customWidth="1"/>
    <col min="12062" max="12062" width="13.85546875" style="47" customWidth="1"/>
    <col min="12063" max="12063" width="12.5703125" style="47" customWidth="1"/>
    <col min="12064" max="12064" width="14.140625" style="47" customWidth="1"/>
    <col min="12065" max="12065" width="12.5703125" style="47" customWidth="1"/>
    <col min="12066" max="12066" width="14.140625" style="47" customWidth="1"/>
    <col min="12067" max="12067" width="14.28515625" style="47" bestFit="1" customWidth="1"/>
    <col min="12068" max="12068" width="13.28515625" style="47" bestFit="1" customWidth="1"/>
    <col min="12069" max="12085" width="11.7109375" style="47" customWidth="1"/>
    <col min="12086" max="12297" width="11.42578125" style="47"/>
    <col min="12298" max="12298" width="27.7109375" style="47" bestFit="1" customWidth="1"/>
    <col min="12299" max="12299" width="12.5703125" style="47" customWidth="1"/>
    <col min="12300" max="12300" width="13.28515625" style="47" bestFit="1" customWidth="1"/>
    <col min="12301" max="12301" width="12.5703125" style="47" customWidth="1"/>
    <col min="12302" max="12302" width="13.28515625" style="47" bestFit="1" customWidth="1"/>
    <col min="12303" max="12303" width="12.5703125" style="47" customWidth="1"/>
    <col min="12304" max="12304" width="13.28515625" style="47" bestFit="1" customWidth="1"/>
    <col min="12305" max="12305" width="13.28515625" style="47" customWidth="1"/>
    <col min="12306" max="12306" width="13" style="47" customWidth="1"/>
    <col min="12307" max="12307" width="12.5703125" style="47" customWidth="1"/>
    <col min="12308" max="12308" width="13.28515625" style="47" bestFit="1" customWidth="1"/>
    <col min="12309" max="12311" width="12.5703125" style="47" customWidth="1"/>
    <col min="12312" max="12312" width="13.28515625" style="47" customWidth="1"/>
    <col min="12313" max="12313" width="12.5703125" style="47" customWidth="1"/>
    <col min="12314" max="12314" width="13.28515625" style="47" bestFit="1" customWidth="1"/>
    <col min="12315" max="12315" width="12.5703125" style="47" customWidth="1"/>
    <col min="12316" max="12316" width="13.7109375" style="47" customWidth="1"/>
    <col min="12317" max="12317" width="12.5703125" style="47" customWidth="1"/>
    <col min="12318" max="12318" width="13.85546875" style="47" customWidth="1"/>
    <col min="12319" max="12319" width="12.5703125" style="47" customWidth="1"/>
    <col min="12320" max="12320" width="14.140625" style="47" customWidth="1"/>
    <col min="12321" max="12321" width="12.5703125" style="47" customWidth="1"/>
    <col min="12322" max="12322" width="14.140625" style="47" customWidth="1"/>
    <col min="12323" max="12323" width="14.28515625" style="47" bestFit="1" customWidth="1"/>
    <col min="12324" max="12324" width="13.28515625" style="47" bestFit="1" customWidth="1"/>
    <col min="12325" max="12341" width="11.7109375" style="47" customWidth="1"/>
    <col min="12342" max="12553" width="11.42578125" style="47"/>
    <col min="12554" max="12554" width="27.7109375" style="47" bestFit="1" customWidth="1"/>
    <col min="12555" max="12555" width="12.5703125" style="47" customWidth="1"/>
    <col min="12556" max="12556" width="13.28515625" style="47" bestFit="1" customWidth="1"/>
    <col min="12557" max="12557" width="12.5703125" style="47" customWidth="1"/>
    <col min="12558" max="12558" width="13.28515625" style="47" bestFit="1" customWidth="1"/>
    <col min="12559" max="12559" width="12.5703125" style="47" customWidth="1"/>
    <col min="12560" max="12560" width="13.28515625" style="47" bestFit="1" customWidth="1"/>
    <col min="12561" max="12561" width="13.28515625" style="47" customWidth="1"/>
    <col min="12562" max="12562" width="13" style="47" customWidth="1"/>
    <col min="12563" max="12563" width="12.5703125" style="47" customWidth="1"/>
    <col min="12564" max="12564" width="13.28515625" style="47" bestFit="1" customWidth="1"/>
    <col min="12565" max="12567" width="12.5703125" style="47" customWidth="1"/>
    <col min="12568" max="12568" width="13.28515625" style="47" customWidth="1"/>
    <col min="12569" max="12569" width="12.5703125" style="47" customWidth="1"/>
    <col min="12570" max="12570" width="13.28515625" style="47" bestFit="1" customWidth="1"/>
    <col min="12571" max="12571" width="12.5703125" style="47" customWidth="1"/>
    <col min="12572" max="12572" width="13.7109375" style="47" customWidth="1"/>
    <col min="12573" max="12573" width="12.5703125" style="47" customWidth="1"/>
    <col min="12574" max="12574" width="13.85546875" style="47" customWidth="1"/>
    <col min="12575" max="12575" width="12.5703125" style="47" customWidth="1"/>
    <col min="12576" max="12576" width="14.140625" style="47" customWidth="1"/>
    <col min="12577" max="12577" width="12.5703125" style="47" customWidth="1"/>
    <col min="12578" max="12578" width="14.140625" style="47" customWidth="1"/>
    <col min="12579" max="12579" width="14.28515625" style="47" bestFit="1" customWidth="1"/>
    <col min="12580" max="12580" width="13.28515625" style="47" bestFit="1" customWidth="1"/>
    <col min="12581" max="12597" width="11.7109375" style="47" customWidth="1"/>
    <col min="12598" max="12809" width="11.42578125" style="47"/>
    <col min="12810" max="12810" width="27.7109375" style="47" bestFit="1" customWidth="1"/>
    <col min="12811" max="12811" width="12.5703125" style="47" customWidth="1"/>
    <col min="12812" max="12812" width="13.28515625" style="47" bestFit="1" customWidth="1"/>
    <col min="12813" max="12813" width="12.5703125" style="47" customWidth="1"/>
    <col min="12814" max="12814" width="13.28515625" style="47" bestFit="1" customWidth="1"/>
    <col min="12815" max="12815" width="12.5703125" style="47" customWidth="1"/>
    <col min="12816" max="12816" width="13.28515625" style="47" bestFit="1" customWidth="1"/>
    <col min="12817" max="12817" width="13.28515625" style="47" customWidth="1"/>
    <col min="12818" max="12818" width="13" style="47" customWidth="1"/>
    <col min="12819" max="12819" width="12.5703125" style="47" customWidth="1"/>
    <col min="12820" max="12820" width="13.28515625" style="47" bestFit="1" customWidth="1"/>
    <col min="12821" max="12823" width="12.5703125" style="47" customWidth="1"/>
    <col min="12824" max="12824" width="13.28515625" style="47" customWidth="1"/>
    <col min="12825" max="12825" width="12.5703125" style="47" customWidth="1"/>
    <col min="12826" max="12826" width="13.28515625" style="47" bestFit="1" customWidth="1"/>
    <col min="12827" max="12827" width="12.5703125" style="47" customWidth="1"/>
    <col min="12828" max="12828" width="13.7109375" style="47" customWidth="1"/>
    <col min="12829" max="12829" width="12.5703125" style="47" customWidth="1"/>
    <col min="12830" max="12830" width="13.85546875" style="47" customWidth="1"/>
    <col min="12831" max="12831" width="12.5703125" style="47" customWidth="1"/>
    <col min="12832" max="12832" width="14.140625" style="47" customWidth="1"/>
    <col min="12833" max="12833" width="12.5703125" style="47" customWidth="1"/>
    <col min="12834" max="12834" width="14.140625" style="47" customWidth="1"/>
    <col min="12835" max="12835" width="14.28515625" style="47" bestFit="1" customWidth="1"/>
    <col min="12836" max="12836" width="13.28515625" style="47" bestFit="1" customWidth="1"/>
    <col min="12837" max="12853" width="11.7109375" style="47" customWidth="1"/>
    <col min="12854" max="13065" width="11.42578125" style="47"/>
    <col min="13066" max="13066" width="27.7109375" style="47" bestFit="1" customWidth="1"/>
    <col min="13067" max="13067" width="12.5703125" style="47" customWidth="1"/>
    <col min="13068" max="13068" width="13.28515625" style="47" bestFit="1" customWidth="1"/>
    <col min="13069" max="13069" width="12.5703125" style="47" customWidth="1"/>
    <col min="13070" max="13070" width="13.28515625" style="47" bestFit="1" customWidth="1"/>
    <col min="13071" max="13071" width="12.5703125" style="47" customWidth="1"/>
    <col min="13072" max="13072" width="13.28515625" style="47" bestFit="1" customWidth="1"/>
    <col min="13073" max="13073" width="13.28515625" style="47" customWidth="1"/>
    <col min="13074" max="13074" width="13" style="47" customWidth="1"/>
    <col min="13075" max="13075" width="12.5703125" style="47" customWidth="1"/>
    <col min="13076" max="13076" width="13.28515625" style="47" bestFit="1" customWidth="1"/>
    <col min="13077" max="13079" width="12.5703125" style="47" customWidth="1"/>
    <col min="13080" max="13080" width="13.28515625" style="47" customWidth="1"/>
    <col min="13081" max="13081" width="12.5703125" style="47" customWidth="1"/>
    <col min="13082" max="13082" width="13.28515625" style="47" bestFit="1" customWidth="1"/>
    <col min="13083" max="13083" width="12.5703125" style="47" customWidth="1"/>
    <col min="13084" max="13084" width="13.7109375" style="47" customWidth="1"/>
    <col min="13085" max="13085" width="12.5703125" style="47" customWidth="1"/>
    <col min="13086" max="13086" width="13.85546875" style="47" customWidth="1"/>
    <col min="13087" max="13087" width="12.5703125" style="47" customWidth="1"/>
    <col min="13088" max="13088" width="14.140625" style="47" customWidth="1"/>
    <col min="13089" max="13089" width="12.5703125" style="47" customWidth="1"/>
    <col min="13090" max="13090" width="14.140625" style="47" customWidth="1"/>
    <col min="13091" max="13091" width="14.28515625" style="47" bestFit="1" customWidth="1"/>
    <col min="13092" max="13092" width="13.28515625" style="47" bestFit="1" customWidth="1"/>
    <col min="13093" max="13109" width="11.7109375" style="47" customWidth="1"/>
    <col min="13110" max="13321" width="11.42578125" style="47"/>
    <col min="13322" max="13322" width="27.7109375" style="47" bestFit="1" customWidth="1"/>
    <col min="13323" max="13323" width="12.5703125" style="47" customWidth="1"/>
    <col min="13324" max="13324" width="13.28515625" style="47" bestFit="1" customWidth="1"/>
    <col min="13325" max="13325" width="12.5703125" style="47" customWidth="1"/>
    <col min="13326" max="13326" width="13.28515625" style="47" bestFit="1" customWidth="1"/>
    <col min="13327" max="13327" width="12.5703125" style="47" customWidth="1"/>
    <col min="13328" max="13328" width="13.28515625" style="47" bestFit="1" customWidth="1"/>
    <col min="13329" max="13329" width="13.28515625" style="47" customWidth="1"/>
    <col min="13330" max="13330" width="13" style="47" customWidth="1"/>
    <col min="13331" max="13331" width="12.5703125" style="47" customWidth="1"/>
    <col min="13332" max="13332" width="13.28515625" style="47" bestFit="1" customWidth="1"/>
    <col min="13333" max="13335" width="12.5703125" style="47" customWidth="1"/>
    <col min="13336" max="13336" width="13.28515625" style="47" customWidth="1"/>
    <col min="13337" max="13337" width="12.5703125" style="47" customWidth="1"/>
    <col min="13338" max="13338" width="13.28515625" style="47" bestFit="1" customWidth="1"/>
    <col min="13339" max="13339" width="12.5703125" style="47" customWidth="1"/>
    <col min="13340" max="13340" width="13.7109375" style="47" customWidth="1"/>
    <col min="13341" max="13341" width="12.5703125" style="47" customWidth="1"/>
    <col min="13342" max="13342" width="13.85546875" style="47" customWidth="1"/>
    <col min="13343" max="13343" width="12.5703125" style="47" customWidth="1"/>
    <col min="13344" max="13344" width="14.140625" style="47" customWidth="1"/>
    <col min="13345" max="13345" width="12.5703125" style="47" customWidth="1"/>
    <col min="13346" max="13346" width="14.140625" style="47" customWidth="1"/>
    <col min="13347" max="13347" width="14.28515625" style="47" bestFit="1" customWidth="1"/>
    <col min="13348" max="13348" width="13.28515625" style="47" bestFit="1" customWidth="1"/>
    <col min="13349" max="13365" width="11.7109375" style="47" customWidth="1"/>
    <col min="13366" max="13577" width="11.42578125" style="47"/>
    <col min="13578" max="13578" width="27.7109375" style="47" bestFit="1" customWidth="1"/>
    <col min="13579" max="13579" width="12.5703125" style="47" customWidth="1"/>
    <col min="13580" max="13580" width="13.28515625" style="47" bestFit="1" customWidth="1"/>
    <col min="13581" max="13581" width="12.5703125" style="47" customWidth="1"/>
    <col min="13582" max="13582" width="13.28515625" style="47" bestFit="1" customWidth="1"/>
    <col min="13583" max="13583" width="12.5703125" style="47" customWidth="1"/>
    <col min="13584" max="13584" width="13.28515625" style="47" bestFit="1" customWidth="1"/>
    <col min="13585" max="13585" width="13.28515625" style="47" customWidth="1"/>
    <col min="13586" max="13586" width="13" style="47" customWidth="1"/>
    <col min="13587" max="13587" width="12.5703125" style="47" customWidth="1"/>
    <col min="13588" max="13588" width="13.28515625" style="47" bestFit="1" customWidth="1"/>
    <col min="13589" max="13591" width="12.5703125" style="47" customWidth="1"/>
    <col min="13592" max="13592" width="13.28515625" style="47" customWidth="1"/>
    <col min="13593" max="13593" width="12.5703125" style="47" customWidth="1"/>
    <col min="13594" max="13594" width="13.28515625" style="47" bestFit="1" customWidth="1"/>
    <col min="13595" max="13595" width="12.5703125" style="47" customWidth="1"/>
    <col min="13596" max="13596" width="13.7109375" style="47" customWidth="1"/>
    <col min="13597" max="13597" width="12.5703125" style="47" customWidth="1"/>
    <col min="13598" max="13598" width="13.85546875" style="47" customWidth="1"/>
    <col min="13599" max="13599" width="12.5703125" style="47" customWidth="1"/>
    <col min="13600" max="13600" width="14.140625" style="47" customWidth="1"/>
    <col min="13601" max="13601" width="12.5703125" style="47" customWidth="1"/>
    <col min="13602" max="13602" width="14.140625" style="47" customWidth="1"/>
    <col min="13603" max="13603" width="14.28515625" style="47" bestFit="1" customWidth="1"/>
    <col min="13604" max="13604" width="13.28515625" style="47" bestFit="1" customWidth="1"/>
    <col min="13605" max="13621" width="11.7109375" style="47" customWidth="1"/>
    <col min="13622" max="13833" width="11.42578125" style="47"/>
    <col min="13834" max="13834" width="27.7109375" style="47" bestFit="1" customWidth="1"/>
    <col min="13835" max="13835" width="12.5703125" style="47" customWidth="1"/>
    <col min="13836" max="13836" width="13.28515625" style="47" bestFit="1" customWidth="1"/>
    <col min="13837" max="13837" width="12.5703125" style="47" customWidth="1"/>
    <col min="13838" max="13838" width="13.28515625" style="47" bestFit="1" customWidth="1"/>
    <col min="13839" max="13839" width="12.5703125" style="47" customWidth="1"/>
    <col min="13840" max="13840" width="13.28515625" style="47" bestFit="1" customWidth="1"/>
    <col min="13841" max="13841" width="13.28515625" style="47" customWidth="1"/>
    <col min="13842" max="13842" width="13" style="47" customWidth="1"/>
    <col min="13843" max="13843" width="12.5703125" style="47" customWidth="1"/>
    <col min="13844" max="13844" width="13.28515625" style="47" bestFit="1" customWidth="1"/>
    <col min="13845" max="13847" width="12.5703125" style="47" customWidth="1"/>
    <col min="13848" max="13848" width="13.28515625" style="47" customWidth="1"/>
    <col min="13849" max="13849" width="12.5703125" style="47" customWidth="1"/>
    <col min="13850" max="13850" width="13.28515625" style="47" bestFit="1" customWidth="1"/>
    <col min="13851" max="13851" width="12.5703125" style="47" customWidth="1"/>
    <col min="13852" max="13852" width="13.7109375" style="47" customWidth="1"/>
    <col min="13853" max="13853" width="12.5703125" style="47" customWidth="1"/>
    <col min="13854" max="13854" width="13.85546875" style="47" customWidth="1"/>
    <col min="13855" max="13855" width="12.5703125" style="47" customWidth="1"/>
    <col min="13856" max="13856" width="14.140625" style="47" customWidth="1"/>
    <col min="13857" max="13857" width="12.5703125" style="47" customWidth="1"/>
    <col min="13858" max="13858" width="14.140625" style="47" customWidth="1"/>
    <col min="13859" max="13859" width="14.28515625" style="47" bestFit="1" customWidth="1"/>
    <col min="13860" max="13860" width="13.28515625" style="47" bestFit="1" customWidth="1"/>
    <col min="13861" max="13877" width="11.7109375" style="47" customWidth="1"/>
    <col min="13878" max="14089" width="11.42578125" style="47"/>
    <col min="14090" max="14090" width="27.7109375" style="47" bestFit="1" customWidth="1"/>
    <col min="14091" max="14091" width="12.5703125" style="47" customWidth="1"/>
    <col min="14092" max="14092" width="13.28515625" style="47" bestFit="1" customWidth="1"/>
    <col min="14093" max="14093" width="12.5703125" style="47" customWidth="1"/>
    <col min="14094" max="14094" width="13.28515625" style="47" bestFit="1" customWidth="1"/>
    <col min="14095" max="14095" width="12.5703125" style="47" customWidth="1"/>
    <col min="14096" max="14096" width="13.28515625" style="47" bestFit="1" customWidth="1"/>
    <col min="14097" max="14097" width="13.28515625" style="47" customWidth="1"/>
    <col min="14098" max="14098" width="13" style="47" customWidth="1"/>
    <col min="14099" max="14099" width="12.5703125" style="47" customWidth="1"/>
    <col min="14100" max="14100" width="13.28515625" style="47" bestFit="1" customWidth="1"/>
    <col min="14101" max="14103" width="12.5703125" style="47" customWidth="1"/>
    <col min="14104" max="14104" width="13.28515625" style="47" customWidth="1"/>
    <col min="14105" max="14105" width="12.5703125" style="47" customWidth="1"/>
    <col min="14106" max="14106" width="13.28515625" style="47" bestFit="1" customWidth="1"/>
    <col min="14107" max="14107" width="12.5703125" style="47" customWidth="1"/>
    <col min="14108" max="14108" width="13.7109375" style="47" customWidth="1"/>
    <col min="14109" max="14109" width="12.5703125" style="47" customWidth="1"/>
    <col min="14110" max="14110" width="13.85546875" style="47" customWidth="1"/>
    <col min="14111" max="14111" width="12.5703125" style="47" customWidth="1"/>
    <col min="14112" max="14112" width="14.140625" style="47" customWidth="1"/>
    <col min="14113" max="14113" width="12.5703125" style="47" customWidth="1"/>
    <col min="14114" max="14114" width="14.140625" style="47" customWidth="1"/>
    <col min="14115" max="14115" width="14.28515625" style="47" bestFit="1" customWidth="1"/>
    <col min="14116" max="14116" width="13.28515625" style="47" bestFit="1" customWidth="1"/>
    <col min="14117" max="14133" width="11.7109375" style="47" customWidth="1"/>
    <col min="14134" max="14345" width="11.42578125" style="47"/>
    <col min="14346" max="14346" width="27.7109375" style="47" bestFit="1" customWidth="1"/>
    <col min="14347" max="14347" width="12.5703125" style="47" customWidth="1"/>
    <col min="14348" max="14348" width="13.28515625" style="47" bestFit="1" customWidth="1"/>
    <col min="14349" max="14349" width="12.5703125" style="47" customWidth="1"/>
    <col min="14350" max="14350" width="13.28515625" style="47" bestFit="1" customWidth="1"/>
    <col min="14351" max="14351" width="12.5703125" style="47" customWidth="1"/>
    <col min="14352" max="14352" width="13.28515625" style="47" bestFit="1" customWidth="1"/>
    <col min="14353" max="14353" width="13.28515625" style="47" customWidth="1"/>
    <col min="14354" max="14354" width="13" style="47" customWidth="1"/>
    <col min="14355" max="14355" width="12.5703125" style="47" customWidth="1"/>
    <col min="14356" max="14356" width="13.28515625" style="47" bestFit="1" customWidth="1"/>
    <col min="14357" max="14359" width="12.5703125" style="47" customWidth="1"/>
    <col min="14360" max="14360" width="13.28515625" style="47" customWidth="1"/>
    <col min="14361" max="14361" width="12.5703125" style="47" customWidth="1"/>
    <col min="14362" max="14362" width="13.28515625" style="47" bestFit="1" customWidth="1"/>
    <col min="14363" max="14363" width="12.5703125" style="47" customWidth="1"/>
    <col min="14364" max="14364" width="13.7109375" style="47" customWidth="1"/>
    <col min="14365" max="14365" width="12.5703125" style="47" customWidth="1"/>
    <col min="14366" max="14366" width="13.85546875" style="47" customWidth="1"/>
    <col min="14367" max="14367" width="12.5703125" style="47" customWidth="1"/>
    <col min="14368" max="14368" width="14.140625" style="47" customWidth="1"/>
    <col min="14369" max="14369" width="12.5703125" style="47" customWidth="1"/>
    <col min="14370" max="14370" width="14.140625" style="47" customWidth="1"/>
    <col min="14371" max="14371" width="14.28515625" style="47" bestFit="1" customWidth="1"/>
    <col min="14372" max="14372" width="13.28515625" style="47" bestFit="1" customWidth="1"/>
    <col min="14373" max="14389" width="11.7109375" style="47" customWidth="1"/>
    <col min="14390" max="14601" width="11.42578125" style="47"/>
    <col min="14602" max="14602" width="27.7109375" style="47" bestFit="1" customWidth="1"/>
    <col min="14603" max="14603" width="12.5703125" style="47" customWidth="1"/>
    <col min="14604" max="14604" width="13.28515625" style="47" bestFit="1" customWidth="1"/>
    <col min="14605" max="14605" width="12.5703125" style="47" customWidth="1"/>
    <col min="14606" max="14606" width="13.28515625" style="47" bestFit="1" customWidth="1"/>
    <col min="14607" max="14607" width="12.5703125" style="47" customWidth="1"/>
    <col min="14608" max="14608" width="13.28515625" style="47" bestFit="1" customWidth="1"/>
    <col min="14609" max="14609" width="13.28515625" style="47" customWidth="1"/>
    <col min="14610" max="14610" width="13" style="47" customWidth="1"/>
    <col min="14611" max="14611" width="12.5703125" style="47" customWidth="1"/>
    <col min="14612" max="14612" width="13.28515625" style="47" bestFit="1" customWidth="1"/>
    <col min="14613" max="14615" width="12.5703125" style="47" customWidth="1"/>
    <col min="14616" max="14616" width="13.28515625" style="47" customWidth="1"/>
    <col min="14617" max="14617" width="12.5703125" style="47" customWidth="1"/>
    <col min="14618" max="14618" width="13.28515625" style="47" bestFit="1" customWidth="1"/>
    <col min="14619" max="14619" width="12.5703125" style="47" customWidth="1"/>
    <col min="14620" max="14620" width="13.7109375" style="47" customWidth="1"/>
    <col min="14621" max="14621" width="12.5703125" style="47" customWidth="1"/>
    <col min="14622" max="14622" width="13.85546875" style="47" customWidth="1"/>
    <col min="14623" max="14623" width="12.5703125" style="47" customWidth="1"/>
    <col min="14624" max="14624" width="14.140625" style="47" customWidth="1"/>
    <col min="14625" max="14625" width="12.5703125" style="47" customWidth="1"/>
    <col min="14626" max="14626" width="14.140625" style="47" customWidth="1"/>
    <col min="14627" max="14627" width="14.28515625" style="47" bestFit="1" customWidth="1"/>
    <col min="14628" max="14628" width="13.28515625" style="47" bestFit="1" customWidth="1"/>
    <col min="14629" max="14645" width="11.7109375" style="47" customWidth="1"/>
    <col min="14646" max="14857" width="11.42578125" style="47"/>
    <col min="14858" max="14858" width="27.7109375" style="47" bestFit="1" customWidth="1"/>
    <col min="14859" max="14859" width="12.5703125" style="47" customWidth="1"/>
    <col min="14860" max="14860" width="13.28515625" style="47" bestFit="1" customWidth="1"/>
    <col min="14861" max="14861" width="12.5703125" style="47" customWidth="1"/>
    <col min="14862" max="14862" width="13.28515625" style="47" bestFit="1" customWidth="1"/>
    <col min="14863" max="14863" width="12.5703125" style="47" customWidth="1"/>
    <col min="14864" max="14864" width="13.28515625" style="47" bestFit="1" customWidth="1"/>
    <col min="14865" max="14865" width="13.28515625" style="47" customWidth="1"/>
    <col min="14866" max="14866" width="13" style="47" customWidth="1"/>
    <col min="14867" max="14867" width="12.5703125" style="47" customWidth="1"/>
    <col min="14868" max="14868" width="13.28515625" style="47" bestFit="1" customWidth="1"/>
    <col min="14869" max="14871" width="12.5703125" style="47" customWidth="1"/>
    <col min="14872" max="14872" width="13.28515625" style="47" customWidth="1"/>
    <col min="14873" max="14873" width="12.5703125" style="47" customWidth="1"/>
    <col min="14874" max="14874" width="13.28515625" style="47" bestFit="1" customWidth="1"/>
    <col min="14875" max="14875" width="12.5703125" style="47" customWidth="1"/>
    <col min="14876" max="14876" width="13.7109375" style="47" customWidth="1"/>
    <col min="14877" max="14877" width="12.5703125" style="47" customWidth="1"/>
    <col min="14878" max="14878" width="13.85546875" style="47" customWidth="1"/>
    <col min="14879" max="14879" width="12.5703125" style="47" customWidth="1"/>
    <col min="14880" max="14880" width="14.140625" style="47" customWidth="1"/>
    <col min="14881" max="14881" width="12.5703125" style="47" customWidth="1"/>
    <col min="14882" max="14882" width="14.140625" style="47" customWidth="1"/>
    <col min="14883" max="14883" width="14.28515625" style="47" bestFit="1" customWidth="1"/>
    <col min="14884" max="14884" width="13.28515625" style="47" bestFit="1" customWidth="1"/>
    <col min="14885" max="14901" width="11.7109375" style="47" customWidth="1"/>
    <col min="14902" max="15113" width="11.42578125" style="47"/>
    <col min="15114" max="15114" width="27.7109375" style="47" bestFit="1" customWidth="1"/>
    <col min="15115" max="15115" width="12.5703125" style="47" customWidth="1"/>
    <col min="15116" max="15116" width="13.28515625" style="47" bestFit="1" customWidth="1"/>
    <col min="15117" max="15117" width="12.5703125" style="47" customWidth="1"/>
    <col min="15118" max="15118" width="13.28515625" style="47" bestFit="1" customWidth="1"/>
    <col min="15119" max="15119" width="12.5703125" style="47" customWidth="1"/>
    <col min="15120" max="15120" width="13.28515625" style="47" bestFit="1" customWidth="1"/>
    <col min="15121" max="15121" width="13.28515625" style="47" customWidth="1"/>
    <col min="15122" max="15122" width="13" style="47" customWidth="1"/>
    <col min="15123" max="15123" width="12.5703125" style="47" customWidth="1"/>
    <col min="15124" max="15124" width="13.28515625" style="47" bestFit="1" customWidth="1"/>
    <col min="15125" max="15127" width="12.5703125" style="47" customWidth="1"/>
    <col min="15128" max="15128" width="13.28515625" style="47" customWidth="1"/>
    <col min="15129" max="15129" width="12.5703125" style="47" customWidth="1"/>
    <col min="15130" max="15130" width="13.28515625" style="47" bestFit="1" customWidth="1"/>
    <col min="15131" max="15131" width="12.5703125" style="47" customWidth="1"/>
    <col min="15132" max="15132" width="13.7109375" style="47" customWidth="1"/>
    <col min="15133" max="15133" width="12.5703125" style="47" customWidth="1"/>
    <col min="15134" max="15134" width="13.85546875" style="47" customWidth="1"/>
    <col min="15135" max="15135" width="12.5703125" style="47" customWidth="1"/>
    <col min="15136" max="15136" width="14.140625" style="47" customWidth="1"/>
    <col min="15137" max="15137" width="12.5703125" style="47" customWidth="1"/>
    <col min="15138" max="15138" width="14.140625" style="47" customWidth="1"/>
    <col min="15139" max="15139" width="14.28515625" style="47" bestFit="1" customWidth="1"/>
    <col min="15140" max="15140" width="13.28515625" style="47" bestFit="1" customWidth="1"/>
    <col min="15141" max="15157" width="11.7109375" style="47" customWidth="1"/>
    <col min="15158" max="15369" width="11.42578125" style="47"/>
    <col min="15370" max="15370" width="27.7109375" style="47" bestFit="1" customWidth="1"/>
    <col min="15371" max="15371" width="12.5703125" style="47" customWidth="1"/>
    <col min="15372" max="15372" width="13.28515625" style="47" bestFit="1" customWidth="1"/>
    <col min="15373" max="15373" width="12.5703125" style="47" customWidth="1"/>
    <col min="15374" max="15374" width="13.28515625" style="47" bestFit="1" customWidth="1"/>
    <col min="15375" max="15375" width="12.5703125" style="47" customWidth="1"/>
    <col min="15376" max="15376" width="13.28515625" style="47" bestFit="1" customWidth="1"/>
    <col min="15377" max="15377" width="13.28515625" style="47" customWidth="1"/>
    <col min="15378" max="15378" width="13" style="47" customWidth="1"/>
    <col min="15379" max="15379" width="12.5703125" style="47" customWidth="1"/>
    <col min="15380" max="15380" width="13.28515625" style="47" bestFit="1" customWidth="1"/>
    <col min="15381" max="15383" width="12.5703125" style="47" customWidth="1"/>
    <col min="15384" max="15384" width="13.28515625" style="47" customWidth="1"/>
    <col min="15385" max="15385" width="12.5703125" style="47" customWidth="1"/>
    <col min="15386" max="15386" width="13.28515625" style="47" bestFit="1" customWidth="1"/>
    <col min="15387" max="15387" width="12.5703125" style="47" customWidth="1"/>
    <col min="15388" max="15388" width="13.7109375" style="47" customWidth="1"/>
    <col min="15389" max="15389" width="12.5703125" style="47" customWidth="1"/>
    <col min="15390" max="15390" width="13.85546875" style="47" customWidth="1"/>
    <col min="15391" max="15391" width="12.5703125" style="47" customWidth="1"/>
    <col min="15392" max="15392" width="14.140625" style="47" customWidth="1"/>
    <col min="15393" max="15393" width="12.5703125" style="47" customWidth="1"/>
    <col min="15394" max="15394" width="14.140625" style="47" customWidth="1"/>
    <col min="15395" max="15395" width="14.28515625" style="47" bestFit="1" customWidth="1"/>
    <col min="15396" max="15396" width="13.28515625" style="47" bestFit="1" customWidth="1"/>
    <col min="15397" max="15413" width="11.7109375" style="47" customWidth="1"/>
    <col min="15414" max="15625" width="11.42578125" style="47"/>
    <col min="15626" max="15626" width="27.7109375" style="47" bestFit="1" customWidth="1"/>
    <col min="15627" max="15627" width="12.5703125" style="47" customWidth="1"/>
    <col min="15628" max="15628" width="13.28515625" style="47" bestFit="1" customWidth="1"/>
    <col min="15629" max="15629" width="12.5703125" style="47" customWidth="1"/>
    <col min="15630" max="15630" width="13.28515625" style="47" bestFit="1" customWidth="1"/>
    <col min="15631" max="15631" width="12.5703125" style="47" customWidth="1"/>
    <col min="15632" max="15632" width="13.28515625" style="47" bestFit="1" customWidth="1"/>
    <col min="15633" max="15633" width="13.28515625" style="47" customWidth="1"/>
    <col min="15634" max="15634" width="13" style="47" customWidth="1"/>
    <col min="15635" max="15635" width="12.5703125" style="47" customWidth="1"/>
    <col min="15636" max="15636" width="13.28515625" style="47" bestFit="1" customWidth="1"/>
    <col min="15637" max="15639" width="12.5703125" style="47" customWidth="1"/>
    <col min="15640" max="15640" width="13.28515625" style="47" customWidth="1"/>
    <col min="15641" max="15641" width="12.5703125" style="47" customWidth="1"/>
    <col min="15642" max="15642" width="13.28515625" style="47" bestFit="1" customWidth="1"/>
    <col min="15643" max="15643" width="12.5703125" style="47" customWidth="1"/>
    <col min="15644" max="15644" width="13.7109375" style="47" customWidth="1"/>
    <col min="15645" max="15645" width="12.5703125" style="47" customWidth="1"/>
    <col min="15646" max="15646" width="13.85546875" style="47" customWidth="1"/>
    <col min="15647" max="15647" width="12.5703125" style="47" customWidth="1"/>
    <col min="15648" max="15648" width="14.140625" style="47" customWidth="1"/>
    <col min="15649" max="15649" width="12.5703125" style="47" customWidth="1"/>
    <col min="15650" max="15650" width="14.140625" style="47" customWidth="1"/>
    <col min="15651" max="15651" width="14.28515625" style="47" bestFit="1" customWidth="1"/>
    <col min="15652" max="15652" width="13.28515625" style="47" bestFit="1" customWidth="1"/>
    <col min="15653" max="15669" width="11.7109375" style="47" customWidth="1"/>
    <col min="15670" max="15881" width="11.42578125" style="47"/>
    <col min="15882" max="15882" width="27.7109375" style="47" bestFit="1" customWidth="1"/>
    <col min="15883" max="15883" width="12.5703125" style="47" customWidth="1"/>
    <col min="15884" max="15884" width="13.28515625" style="47" bestFit="1" customWidth="1"/>
    <col min="15885" max="15885" width="12.5703125" style="47" customWidth="1"/>
    <col min="15886" max="15886" width="13.28515625" style="47" bestFit="1" customWidth="1"/>
    <col min="15887" max="15887" width="12.5703125" style="47" customWidth="1"/>
    <col min="15888" max="15888" width="13.28515625" style="47" bestFit="1" customWidth="1"/>
    <col min="15889" max="15889" width="13.28515625" style="47" customWidth="1"/>
    <col min="15890" max="15890" width="13" style="47" customWidth="1"/>
    <col min="15891" max="15891" width="12.5703125" style="47" customWidth="1"/>
    <col min="15892" max="15892" width="13.28515625" style="47" bestFit="1" customWidth="1"/>
    <col min="15893" max="15895" width="12.5703125" style="47" customWidth="1"/>
    <col min="15896" max="15896" width="13.28515625" style="47" customWidth="1"/>
    <col min="15897" max="15897" width="12.5703125" style="47" customWidth="1"/>
    <col min="15898" max="15898" width="13.28515625" style="47" bestFit="1" customWidth="1"/>
    <col min="15899" max="15899" width="12.5703125" style="47" customWidth="1"/>
    <col min="15900" max="15900" width="13.7109375" style="47" customWidth="1"/>
    <col min="15901" max="15901" width="12.5703125" style="47" customWidth="1"/>
    <col min="15902" max="15902" width="13.85546875" style="47" customWidth="1"/>
    <col min="15903" max="15903" width="12.5703125" style="47" customWidth="1"/>
    <col min="15904" max="15904" width="14.140625" style="47" customWidth="1"/>
    <col min="15905" max="15905" width="12.5703125" style="47" customWidth="1"/>
    <col min="15906" max="15906" width="14.140625" style="47" customWidth="1"/>
    <col min="15907" max="15907" width="14.28515625" style="47" bestFit="1" customWidth="1"/>
    <col min="15908" max="15908" width="13.28515625" style="47" bestFit="1" customWidth="1"/>
    <col min="15909" max="15925" width="11.7109375" style="47" customWidth="1"/>
    <col min="15926" max="16137" width="11.42578125" style="47"/>
    <col min="16138" max="16138" width="27.7109375" style="47" bestFit="1" customWidth="1"/>
    <col min="16139" max="16139" width="12.5703125" style="47" customWidth="1"/>
    <col min="16140" max="16140" width="13.28515625" style="47" bestFit="1" customWidth="1"/>
    <col min="16141" max="16141" width="12.5703125" style="47" customWidth="1"/>
    <col min="16142" max="16142" width="13.28515625" style="47" bestFit="1" customWidth="1"/>
    <col min="16143" max="16143" width="12.5703125" style="47" customWidth="1"/>
    <col min="16144" max="16144" width="13.28515625" style="47" bestFit="1" customWidth="1"/>
    <col min="16145" max="16145" width="13.28515625" style="47" customWidth="1"/>
    <col min="16146" max="16146" width="13" style="47" customWidth="1"/>
    <col min="16147" max="16147" width="12.5703125" style="47" customWidth="1"/>
    <col min="16148" max="16148" width="13.28515625" style="47" bestFit="1" customWidth="1"/>
    <col min="16149" max="16151" width="12.5703125" style="47" customWidth="1"/>
    <col min="16152" max="16152" width="13.28515625" style="47" customWidth="1"/>
    <col min="16153" max="16153" width="12.5703125" style="47" customWidth="1"/>
    <col min="16154" max="16154" width="13.28515625" style="47" bestFit="1" customWidth="1"/>
    <col min="16155" max="16155" width="12.5703125" style="47" customWidth="1"/>
    <col min="16156" max="16156" width="13.7109375" style="47" customWidth="1"/>
    <col min="16157" max="16157" width="12.5703125" style="47" customWidth="1"/>
    <col min="16158" max="16158" width="13.85546875" style="47" customWidth="1"/>
    <col min="16159" max="16159" width="12.5703125" style="47" customWidth="1"/>
    <col min="16160" max="16160" width="14.140625" style="47" customWidth="1"/>
    <col min="16161" max="16161" width="12.5703125" style="47" customWidth="1"/>
    <col min="16162" max="16162" width="14.140625" style="47" customWidth="1"/>
    <col min="16163" max="16163" width="14.28515625" style="47" bestFit="1" customWidth="1"/>
    <col min="16164" max="16164" width="13.28515625" style="47" bestFit="1" customWidth="1"/>
    <col min="16165" max="16181" width="11.7109375" style="47" customWidth="1"/>
    <col min="16182" max="16384" width="11.42578125" style="47"/>
  </cols>
  <sheetData>
    <row r="1" spans="1:48" ht="30.75" thickBot="1" x14ac:dyDescent="0.3">
      <c r="A1" s="158" t="s">
        <v>90</v>
      </c>
    </row>
    <row r="2" spans="1:48" ht="15.75" thickBot="1" x14ac:dyDescent="0.3">
      <c r="A2" s="159">
        <f>E146+H146+K146+N146+Q146+T146+W146+Z146+AC146+AF146+AI146+AL146</f>
        <v>7304</v>
      </c>
      <c r="B2" s="70"/>
      <c r="C2" s="70"/>
      <c r="D2" s="68"/>
      <c r="E2" s="68"/>
      <c r="F2" s="68"/>
      <c r="G2" s="68"/>
      <c r="J2" s="69"/>
      <c r="M2" s="69"/>
      <c r="N2" s="69"/>
      <c r="O2" s="69"/>
      <c r="P2" s="68"/>
      <c r="Q2" s="69"/>
      <c r="R2" s="69"/>
      <c r="S2" s="68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</row>
    <row r="3" spans="1:48" ht="15.75" thickBot="1" x14ac:dyDescent="0.3">
      <c r="A3" s="160" t="s">
        <v>0</v>
      </c>
      <c r="B3" s="221" t="s">
        <v>47</v>
      </c>
      <c r="C3" s="223" t="s">
        <v>108</v>
      </c>
      <c r="D3" s="230" t="s">
        <v>91</v>
      </c>
      <c r="E3" s="228"/>
      <c r="F3" s="228"/>
      <c r="G3" s="225" t="s">
        <v>92</v>
      </c>
      <c r="H3" s="226"/>
      <c r="I3" s="227"/>
      <c r="J3" s="230" t="s">
        <v>93</v>
      </c>
      <c r="K3" s="228"/>
      <c r="L3" s="228"/>
      <c r="M3" s="231" t="s">
        <v>94</v>
      </c>
      <c r="N3" s="232"/>
      <c r="O3" s="233"/>
      <c r="P3" s="230" t="s">
        <v>95</v>
      </c>
      <c r="Q3" s="228"/>
      <c r="R3" s="228"/>
      <c r="S3" s="225" t="s">
        <v>96</v>
      </c>
      <c r="T3" s="226"/>
      <c r="U3" s="227"/>
      <c r="V3" s="230" t="s">
        <v>97</v>
      </c>
      <c r="W3" s="228"/>
      <c r="X3" s="228"/>
      <c r="Y3" s="225" t="s">
        <v>98</v>
      </c>
      <c r="Z3" s="226"/>
      <c r="AA3" s="227"/>
      <c r="AB3" s="230" t="s">
        <v>99</v>
      </c>
      <c r="AC3" s="228"/>
      <c r="AD3" s="228"/>
      <c r="AE3" s="225" t="s">
        <v>100</v>
      </c>
      <c r="AF3" s="226"/>
      <c r="AG3" s="227"/>
      <c r="AH3" s="230" t="s">
        <v>101</v>
      </c>
      <c r="AI3" s="228"/>
      <c r="AJ3" s="228"/>
      <c r="AK3" s="225" t="s">
        <v>102</v>
      </c>
      <c r="AL3" s="226"/>
      <c r="AM3" s="227"/>
      <c r="AN3" s="228" t="s">
        <v>1</v>
      </c>
      <c r="AO3" s="229"/>
    </row>
    <row r="4" spans="1:48" s="50" customFormat="1" ht="15.75" thickBot="1" x14ac:dyDescent="0.3">
      <c r="A4" s="71" t="s">
        <v>2</v>
      </c>
      <c r="B4" s="222"/>
      <c r="C4" s="224"/>
      <c r="D4" s="161" t="s">
        <v>3</v>
      </c>
      <c r="E4" s="165" t="s">
        <v>4</v>
      </c>
      <c r="F4" s="167" t="s">
        <v>217</v>
      </c>
      <c r="G4" s="161" t="s">
        <v>3</v>
      </c>
      <c r="H4" s="162" t="s">
        <v>4</v>
      </c>
      <c r="I4" s="167" t="s">
        <v>217</v>
      </c>
      <c r="J4" s="161" t="s">
        <v>3</v>
      </c>
      <c r="K4" s="162" t="s">
        <v>4</v>
      </c>
      <c r="L4" s="167" t="s">
        <v>217</v>
      </c>
      <c r="M4" s="161" t="s">
        <v>3</v>
      </c>
      <c r="N4" s="162" t="s">
        <v>4</v>
      </c>
      <c r="O4" s="167" t="s">
        <v>217</v>
      </c>
      <c r="P4" s="161" t="s">
        <v>3</v>
      </c>
      <c r="Q4" s="162" t="s">
        <v>4</v>
      </c>
      <c r="R4" s="167" t="s">
        <v>217</v>
      </c>
      <c r="S4" s="161" t="s">
        <v>3</v>
      </c>
      <c r="T4" s="162" t="s">
        <v>4</v>
      </c>
      <c r="U4" s="167" t="s">
        <v>217</v>
      </c>
      <c r="V4" s="161" t="s">
        <v>3</v>
      </c>
      <c r="W4" s="162" t="s">
        <v>4</v>
      </c>
      <c r="X4" s="167" t="s">
        <v>217</v>
      </c>
      <c r="Y4" s="161" t="s">
        <v>3</v>
      </c>
      <c r="Z4" s="162" t="s">
        <v>4</v>
      </c>
      <c r="AA4" s="167" t="s">
        <v>217</v>
      </c>
      <c r="AB4" s="161" t="s">
        <v>3</v>
      </c>
      <c r="AC4" s="162" t="s">
        <v>4</v>
      </c>
      <c r="AD4" s="167" t="s">
        <v>217</v>
      </c>
      <c r="AE4" s="161" t="s">
        <v>3</v>
      </c>
      <c r="AF4" s="162" t="s">
        <v>4</v>
      </c>
      <c r="AG4" s="167" t="s">
        <v>217</v>
      </c>
      <c r="AH4" s="161" t="s">
        <v>3</v>
      </c>
      <c r="AI4" s="162" t="s">
        <v>4</v>
      </c>
      <c r="AJ4" s="167" t="s">
        <v>217</v>
      </c>
      <c r="AK4" s="161" t="s">
        <v>3</v>
      </c>
      <c r="AL4" s="162" t="s">
        <v>4</v>
      </c>
      <c r="AM4" s="167" t="s">
        <v>217</v>
      </c>
      <c r="AN4" s="163" t="s">
        <v>4</v>
      </c>
      <c r="AO4" s="164" t="s">
        <v>5</v>
      </c>
      <c r="AP4" s="47"/>
      <c r="AQ4" s="47"/>
      <c r="AR4" s="47"/>
      <c r="AS4" s="47"/>
      <c r="AT4" s="47"/>
      <c r="AU4" s="47"/>
      <c r="AV4" s="47"/>
    </row>
    <row r="5" spans="1:48" s="50" customFormat="1" ht="15.75" thickBot="1" x14ac:dyDescent="0.3">
      <c r="A5" s="72" t="s">
        <v>62</v>
      </c>
      <c r="B5" s="73"/>
      <c r="C5" s="74">
        <v>4000</v>
      </c>
      <c r="D5" s="75">
        <v>4000</v>
      </c>
      <c r="E5" s="76">
        <v>4000</v>
      </c>
      <c r="F5" s="170">
        <f t="shared" ref="F5:F6" si="0">E5-D5</f>
        <v>0</v>
      </c>
      <c r="G5" s="75">
        <v>4000</v>
      </c>
      <c r="H5" s="76">
        <v>4000</v>
      </c>
      <c r="I5" s="170">
        <f t="shared" ref="I5:I6" si="1">H5-G5</f>
        <v>0</v>
      </c>
      <c r="J5" s="75"/>
      <c r="K5" s="76">
        <v>7000</v>
      </c>
      <c r="L5" s="170">
        <f t="shared" ref="L5:L6" si="2">K5-J5</f>
        <v>7000</v>
      </c>
      <c r="M5" s="75"/>
      <c r="N5" s="76">
        <v>4500</v>
      </c>
      <c r="O5" s="170">
        <f t="shared" ref="O5:O6" si="3">N5-M5</f>
        <v>4500</v>
      </c>
      <c r="P5" s="75"/>
      <c r="Q5" s="76"/>
      <c r="R5" s="170">
        <f t="shared" ref="R5:R6" si="4">Q5-P5</f>
        <v>0</v>
      </c>
      <c r="S5" s="75"/>
      <c r="T5" s="76"/>
      <c r="U5" s="170">
        <f t="shared" ref="U5:U6" si="5">T5-S5</f>
        <v>0</v>
      </c>
      <c r="V5" s="75"/>
      <c r="W5" s="76"/>
      <c r="X5" s="170">
        <f t="shared" ref="X5:X6" si="6">W5-V5</f>
        <v>0</v>
      </c>
      <c r="Y5" s="75"/>
      <c r="Z5" s="76"/>
      <c r="AA5" s="170">
        <f t="shared" ref="AA5:AA6" si="7">Z5-Y5</f>
        <v>0</v>
      </c>
      <c r="AB5" s="75"/>
      <c r="AC5" s="76"/>
      <c r="AD5" s="170">
        <f t="shared" ref="AD5:AD6" si="8">AC5-AB5</f>
        <v>0</v>
      </c>
      <c r="AE5" s="75"/>
      <c r="AF5" s="76"/>
      <c r="AG5" s="170">
        <f t="shared" ref="AG5:AG6" si="9">AF5-AE5</f>
        <v>0</v>
      </c>
      <c r="AH5" s="75"/>
      <c r="AI5" s="76"/>
      <c r="AJ5" s="170">
        <f t="shared" ref="AJ5:AJ6" si="10">AI5-AH5</f>
        <v>0</v>
      </c>
      <c r="AK5" s="75"/>
      <c r="AL5" s="76"/>
      <c r="AM5" s="170">
        <f t="shared" ref="AM5:AM6" si="11">AL5-AK5</f>
        <v>0</v>
      </c>
      <c r="AN5" s="177">
        <f t="shared" ref="AN5:AN21" si="12">SUM(AL5+AI5+AF5+AC5+Z5+W5+T5+Q5+N5+K5+H5+E5)</f>
        <v>19500</v>
      </c>
      <c r="AO5" s="178">
        <f>AN5/12</f>
        <v>1625</v>
      </c>
      <c r="AP5" s="47"/>
      <c r="AQ5" s="47"/>
      <c r="AR5" s="47"/>
      <c r="AS5" s="47"/>
      <c r="AT5" s="47"/>
      <c r="AU5" s="47"/>
      <c r="AV5" s="47"/>
    </row>
    <row r="6" spans="1:48" x14ac:dyDescent="0.25">
      <c r="A6" s="77" t="s">
        <v>63</v>
      </c>
      <c r="B6" s="73"/>
      <c r="C6" s="74">
        <v>0</v>
      </c>
      <c r="D6" s="75">
        <v>0</v>
      </c>
      <c r="E6" s="76"/>
      <c r="F6" s="170">
        <f t="shared" si="0"/>
        <v>0</v>
      </c>
      <c r="G6" s="75"/>
      <c r="H6" s="76"/>
      <c r="I6" s="170">
        <f t="shared" si="1"/>
        <v>0</v>
      </c>
      <c r="J6" s="75"/>
      <c r="K6" s="76"/>
      <c r="L6" s="170">
        <f t="shared" si="2"/>
        <v>0</v>
      </c>
      <c r="M6" s="75"/>
      <c r="N6" s="76"/>
      <c r="O6" s="170">
        <f t="shared" si="3"/>
        <v>0</v>
      </c>
      <c r="P6" s="75"/>
      <c r="Q6" s="76"/>
      <c r="R6" s="170">
        <f t="shared" si="4"/>
        <v>0</v>
      </c>
      <c r="S6" s="75"/>
      <c r="T6" s="76"/>
      <c r="U6" s="170">
        <f t="shared" si="5"/>
        <v>0</v>
      </c>
      <c r="V6" s="75"/>
      <c r="W6" s="76"/>
      <c r="X6" s="170">
        <f t="shared" si="6"/>
        <v>0</v>
      </c>
      <c r="Y6" s="75"/>
      <c r="Z6" s="76"/>
      <c r="AA6" s="170">
        <f t="shared" si="7"/>
        <v>0</v>
      </c>
      <c r="AB6" s="75"/>
      <c r="AC6" s="76"/>
      <c r="AD6" s="170">
        <f t="shared" si="8"/>
        <v>0</v>
      </c>
      <c r="AE6" s="75"/>
      <c r="AF6" s="76"/>
      <c r="AG6" s="170">
        <f t="shared" si="9"/>
        <v>0</v>
      </c>
      <c r="AH6" s="75"/>
      <c r="AI6" s="76"/>
      <c r="AJ6" s="170">
        <f t="shared" si="10"/>
        <v>0</v>
      </c>
      <c r="AK6" s="75"/>
      <c r="AL6" s="76"/>
      <c r="AM6" s="170">
        <f t="shared" si="11"/>
        <v>0</v>
      </c>
      <c r="AN6" s="177">
        <f t="shared" si="12"/>
        <v>0</v>
      </c>
      <c r="AO6" s="178">
        <f t="shared" ref="AO6:AO21" si="13">AN6/12</f>
        <v>0</v>
      </c>
    </row>
    <row r="7" spans="1:48" x14ac:dyDescent="0.25">
      <c r="A7" s="77" t="s">
        <v>69</v>
      </c>
      <c r="B7" s="78"/>
      <c r="C7" s="74">
        <v>200</v>
      </c>
      <c r="D7" s="75">
        <v>200</v>
      </c>
      <c r="E7" s="76">
        <v>300</v>
      </c>
      <c r="F7" s="170">
        <f>E7-D7</f>
        <v>100</v>
      </c>
      <c r="G7" s="75">
        <v>200</v>
      </c>
      <c r="H7" s="76">
        <v>200</v>
      </c>
      <c r="I7" s="170">
        <f>H7-G7</f>
        <v>0</v>
      </c>
      <c r="J7" s="75"/>
      <c r="K7" s="76"/>
      <c r="L7" s="170">
        <f>K7-J7</f>
        <v>0</v>
      </c>
      <c r="M7" s="75"/>
      <c r="N7" s="76"/>
      <c r="O7" s="170">
        <f>N7-M7</f>
        <v>0</v>
      </c>
      <c r="P7" s="75"/>
      <c r="Q7" s="76"/>
      <c r="R7" s="170">
        <f>Q7-P7</f>
        <v>0</v>
      </c>
      <c r="S7" s="75"/>
      <c r="T7" s="76"/>
      <c r="U7" s="170">
        <f>T7-S7</f>
        <v>0</v>
      </c>
      <c r="V7" s="75"/>
      <c r="W7" s="76"/>
      <c r="X7" s="170">
        <f>W7-V7</f>
        <v>0</v>
      </c>
      <c r="Y7" s="75"/>
      <c r="Z7" s="76"/>
      <c r="AA7" s="170">
        <f>Z7-Y7</f>
        <v>0</v>
      </c>
      <c r="AB7" s="75"/>
      <c r="AC7" s="76"/>
      <c r="AD7" s="170">
        <f>AC7-AB7</f>
        <v>0</v>
      </c>
      <c r="AE7" s="75"/>
      <c r="AF7" s="76"/>
      <c r="AG7" s="170">
        <f>AF7-AE7</f>
        <v>0</v>
      </c>
      <c r="AH7" s="75"/>
      <c r="AI7" s="76"/>
      <c r="AJ7" s="170">
        <f>AI7-AH7</f>
        <v>0</v>
      </c>
      <c r="AK7" s="75"/>
      <c r="AL7" s="76"/>
      <c r="AM7" s="170">
        <f>AL7-AK7</f>
        <v>0</v>
      </c>
      <c r="AN7" s="179">
        <f t="shared" si="12"/>
        <v>500</v>
      </c>
      <c r="AO7" s="180">
        <f t="shared" si="13"/>
        <v>41.666666666666664</v>
      </c>
    </row>
    <row r="8" spans="1:48" x14ac:dyDescent="0.25">
      <c r="A8" s="77"/>
      <c r="B8" s="78"/>
      <c r="C8" s="74"/>
      <c r="D8" s="75"/>
      <c r="E8" s="76"/>
      <c r="F8" s="170"/>
      <c r="G8" s="75"/>
      <c r="H8" s="76"/>
      <c r="I8" s="170"/>
      <c r="J8" s="75"/>
      <c r="K8" s="76"/>
      <c r="L8" s="170"/>
      <c r="M8" s="75"/>
      <c r="N8" s="76"/>
      <c r="O8" s="170"/>
      <c r="P8" s="75"/>
      <c r="Q8" s="76"/>
      <c r="R8" s="170"/>
      <c r="S8" s="75"/>
      <c r="T8" s="76"/>
      <c r="U8" s="170"/>
      <c r="V8" s="75"/>
      <c r="W8" s="76"/>
      <c r="X8" s="170"/>
      <c r="Y8" s="75"/>
      <c r="Z8" s="76"/>
      <c r="AA8" s="170"/>
      <c r="AB8" s="75"/>
      <c r="AC8" s="76"/>
      <c r="AD8" s="170"/>
      <c r="AE8" s="75"/>
      <c r="AF8" s="76"/>
      <c r="AG8" s="170"/>
      <c r="AH8" s="75"/>
      <c r="AI8" s="76"/>
      <c r="AJ8" s="170"/>
      <c r="AK8" s="75"/>
      <c r="AL8" s="76"/>
      <c r="AM8" s="170"/>
      <c r="AN8" s="179"/>
      <c r="AO8" s="180"/>
    </row>
    <row r="9" spans="1:48" x14ac:dyDescent="0.25">
      <c r="A9" s="77"/>
      <c r="B9" s="78"/>
      <c r="C9" s="74"/>
      <c r="D9" s="75"/>
      <c r="E9" s="76"/>
      <c r="F9" s="170"/>
      <c r="G9" s="75"/>
      <c r="H9" s="76"/>
      <c r="I9" s="170"/>
      <c r="J9" s="75"/>
      <c r="K9" s="76"/>
      <c r="L9" s="170"/>
      <c r="M9" s="75"/>
      <c r="N9" s="76"/>
      <c r="O9" s="170"/>
      <c r="P9" s="75"/>
      <c r="Q9" s="76"/>
      <c r="R9" s="170"/>
      <c r="S9" s="75"/>
      <c r="T9" s="76"/>
      <c r="U9" s="170"/>
      <c r="V9" s="75"/>
      <c r="W9" s="76"/>
      <c r="X9" s="170"/>
      <c r="Y9" s="75"/>
      <c r="Z9" s="76"/>
      <c r="AA9" s="170"/>
      <c r="AB9" s="75"/>
      <c r="AC9" s="76"/>
      <c r="AD9" s="170"/>
      <c r="AE9" s="75"/>
      <c r="AF9" s="76"/>
      <c r="AG9" s="170"/>
      <c r="AH9" s="75"/>
      <c r="AI9" s="76"/>
      <c r="AJ9" s="170"/>
      <c r="AK9" s="75"/>
      <c r="AL9" s="76"/>
      <c r="AM9" s="170"/>
      <c r="AN9" s="179"/>
      <c r="AO9" s="180"/>
    </row>
    <row r="10" spans="1:48" x14ac:dyDescent="0.25">
      <c r="A10" s="77"/>
      <c r="B10" s="78"/>
      <c r="C10" s="74"/>
      <c r="D10" s="75"/>
      <c r="E10" s="76"/>
      <c r="F10" s="170"/>
      <c r="G10" s="75"/>
      <c r="H10" s="76"/>
      <c r="I10" s="170"/>
      <c r="J10" s="75"/>
      <c r="K10" s="76"/>
      <c r="L10" s="170"/>
      <c r="M10" s="75"/>
      <c r="N10" s="76"/>
      <c r="O10" s="170"/>
      <c r="P10" s="75"/>
      <c r="Q10" s="76"/>
      <c r="R10" s="170"/>
      <c r="S10" s="75"/>
      <c r="T10" s="76"/>
      <c r="U10" s="170"/>
      <c r="V10" s="75"/>
      <c r="W10" s="76"/>
      <c r="X10" s="170"/>
      <c r="Y10" s="75"/>
      <c r="Z10" s="76"/>
      <c r="AA10" s="170"/>
      <c r="AB10" s="75"/>
      <c r="AC10" s="76"/>
      <c r="AD10" s="170"/>
      <c r="AE10" s="75"/>
      <c r="AF10" s="76"/>
      <c r="AG10" s="170"/>
      <c r="AH10" s="75"/>
      <c r="AI10" s="76"/>
      <c r="AJ10" s="170"/>
      <c r="AK10" s="75"/>
      <c r="AL10" s="76"/>
      <c r="AM10" s="170"/>
      <c r="AN10" s="179"/>
      <c r="AO10" s="180"/>
    </row>
    <row r="11" spans="1:48" x14ac:dyDescent="0.25">
      <c r="A11" s="77" t="s">
        <v>81</v>
      </c>
      <c r="B11" s="78"/>
      <c r="C11" s="74">
        <v>0</v>
      </c>
      <c r="D11" s="75">
        <v>0</v>
      </c>
      <c r="E11" s="76"/>
      <c r="F11" s="170">
        <f t="shared" ref="F11:F15" si="14">E11-D11</f>
        <v>0</v>
      </c>
      <c r="G11" s="75"/>
      <c r="H11" s="76"/>
      <c r="I11" s="170">
        <f t="shared" ref="I11:I15" si="15">H11-G11</f>
        <v>0</v>
      </c>
      <c r="J11" s="75"/>
      <c r="K11" s="76"/>
      <c r="L11" s="170">
        <f t="shared" ref="L11:L15" si="16">K11-J11</f>
        <v>0</v>
      </c>
      <c r="M11" s="75"/>
      <c r="N11" s="76"/>
      <c r="O11" s="170">
        <f t="shared" ref="O11:O15" si="17">N11-M11</f>
        <v>0</v>
      </c>
      <c r="P11" s="75"/>
      <c r="Q11" s="76"/>
      <c r="R11" s="170">
        <f t="shared" ref="R11:R15" si="18">Q11-P11</f>
        <v>0</v>
      </c>
      <c r="S11" s="75"/>
      <c r="T11" s="76"/>
      <c r="U11" s="170">
        <f t="shared" ref="U11:U15" si="19">T11-S11</f>
        <v>0</v>
      </c>
      <c r="V11" s="75"/>
      <c r="W11" s="76"/>
      <c r="X11" s="170">
        <f t="shared" ref="X11:X15" si="20">W11-V11</f>
        <v>0</v>
      </c>
      <c r="Y11" s="75"/>
      <c r="Z11" s="76"/>
      <c r="AA11" s="170">
        <f t="shared" ref="AA11:AA15" si="21">Z11-Y11</f>
        <v>0</v>
      </c>
      <c r="AB11" s="75"/>
      <c r="AC11" s="76"/>
      <c r="AD11" s="170">
        <f t="shared" ref="AD11:AD15" si="22">AC11-AB11</f>
        <v>0</v>
      </c>
      <c r="AE11" s="75"/>
      <c r="AF11" s="76"/>
      <c r="AG11" s="170">
        <f t="shared" ref="AG11:AG15" si="23">AF11-AE11</f>
        <v>0</v>
      </c>
      <c r="AH11" s="75"/>
      <c r="AI11" s="76"/>
      <c r="AJ11" s="170">
        <f t="shared" ref="AJ11:AJ15" si="24">AI11-AH11</f>
        <v>0</v>
      </c>
      <c r="AK11" s="75"/>
      <c r="AL11" s="76"/>
      <c r="AM11" s="170">
        <f t="shared" ref="AM11:AM15" si="25">AL11-AK11</f>
        <v>0</v>
      </c>
      <c r="AN11" s="179">
        <f t="shared" si="12"/>
        <v>0</v>
      </c>
      <c r="AO11" s="180">
        <f t="shared" si="13"/>
        <v>0</v>
      </c>
    </row>
    <row r="12" spans="1:48" x14ac:dyDescent="0.25">
      <c r="A12" s="80" t="s">
        <v>64</v>
      </c>
      <c r="B12" s="81"/>
      <c r="C12" s="198">
        <f>SUM(C5:C11)</f>
        <v>4200</v>
      </c>
      <c r="D12" s="199">
        <f>SUM(D5:D11)</f>
        <v>4200</v>
      </c>
      <c r="E12" s="200">
        <f t="shared" ref="E12:AL12" si="26">SUM(E5:E11)</f>
        <v>4300</v>
      </c>
      <c r="F12" s="170">
        <f t="shared" si="14"/>
        <v>100</v>
      </c>
      <c r="G12" s="199">
        <f t="shared" si="26"/>
        <v>4200</v>
      </c>
      <c r="H12" s="200">
        <f t="shared" si="26"/>
        <v>4200</v>
      </c>
      <c r="I12" s="171">
        <f t="shared" si="15"/>
        <v>0</v>
      </c>
      <c r="J12" s="199">
        <f t="shared" si="26"/>
        <v>0</v>
      </c>
      <c r="K12" s="200">
        <f t="shared" si="26"/>
        <v>7000</v>
      </c>
      <c r="L12" s="171">
        <f t="shared" si="16"/>
        <v>7000</v>
      </c>
      <c r="M12" s="199">
        <f t="shared" si="26"/>
        <v>0</v>
      </c>
      <c r="N12" s="200">
        <f t="shared" si="26"/>
        <v>4500</v>
      </c>
      <c r="O12" s="171">
        <f t="shared" si="17"/>
        <v>4500</v>
      </c>
      <c r="P12" s="199">
        <f t="shared" si="26"/>
        <v>0</v>
      </c>
      <c r="Q12" s="200">
        <f t="shared" si="26"/>
        <v>0</v>
      </c>
      <c r="R12" s="171">
        <f t="shared" si="18"/>
        <v>0</v>
      </c>
      <c r="S12" s="199">
        <f t="shared" si="26"/>
        <v>0</v>
      </c>
      <c r="T12" s="200">
        <f t="shared" si="26"/>
        <v>0</v>
      </c>
      <c r="U12" s="171">
        <f t="shared" si="19"/>
        <v>0</v>
      </c>
      <c r="V12" s="199">
        <f t="shared" si="26"/>
        <v>0</v>
      </c>
      <c r="W12" s="200">
        <f t="shared" si="26"/>
        <v>0</v>
      </c>
      <c r="X12" s="171">
        <f t="shared" si="20"/>
        <v>0</v>
      </c>
      <c r="Y12" s="199">
        <f t="shared" si="26"/>
        <v>0</v>
      </c>
      <c r="Z12" s="200">
        <f t="shared" si="26"/>
        <v>0</v>
      </c>
      <c r="AA12" s="171">
        <f t="shared" si="21"/>
        <v>0</v>
      </c>
      <c r="AB12" s="199">
        <f t="shared" si="26"/>
        <v>0</v>
      </c>
      <c r="AC12" s="200">
        <f t="shared" si="26"/>
        <v>0</v>
      </c>
      <c r="AD12" s="171">
        <f t="shared" si="22"/>
        <v>0</v>
      </c>
      <c r="AE12" s="199">
        <f t="shared" si="26"/>
        <v>0</v>
      </c>
      <c r="AF12" s="200">
        <f t="shared" si="26"/>
        <v>0</v>
      </c>
      <c r="AG12" s="171">
        <f t="shared" si="23"/>
        <v>0</v>
      </c>
      <c r="AH12" s="199">
        <f t="shared" si="26"/>
        <v>0</v>
      </c>
      <c r="AI12" s="200">
        <f t="shared" si="26"/>
        <v>0</v>
      </c>
      <c r="AJ12" s="171">
        <f t="shared" si="24"/>
        <v>0</v>
      </c>
      <c r="AK12" s="199">
        <f t="shared" si="26"/>
        <v>0</v>
      </c>
      <c r="AL12" s="200">
        <f t="shared" si="26"/>
        <v>0</v>
      </c>
      <c r="AM12" s="171">
        <f t="shared" si="25"/>
        <v>0</v>
      </c>
      <c r="AN12" s="181">
        <f t="shared" si="12"/>
        <v>20000</v>
      </c>
      <c r="AO12" s="182">
        <f t="shared" si="13"/>
        <v>1666.6666666666667</v>
      </c>
    </row>
    <row r="13" spans="1:48" x14ac:dyDescent="0.25">
      <c r="A13" s="77" t="s">
        <v>65</v>
      </c>
      <c r="B13" s="81"/>
      <c r="C13" s="82">
        <v>2500</v>
      </c>
      <c r="D13" s="83">
        <v>2500</v>
      </c>
      <c r="E13" s="76">
        <v>2500</v>
      </c>
      <c r="F13" s="170">
        <f t="shared" si="14"/>
        <v>0</v>
      </c>
      <c r="G13" s="83">
        <v>2500</v>
      </c>
      <c r="H13" s="76">
        <v>2500</v>
      </c>
      <c r="I13" s="170">
        <f t="shared" si="15"/>
        <v>0</v>
      </c>
      <c r="J13" s="83"/>
      <c r="K13" s="76"/>
      <c r="L13" s="170">
        <f t="shared" si="16"/>
        <v>0</v>
      </c>
      <c r="M13" s="83"/>
      <c r="N13" s="76"/>
      <c r="O13" s="170">
        <f t="shared" si="17"/>
        <v>0</v>
      </c>
      <c r="P13" s="83"/>
      <c r="Q13" s="76"/>
      <c r="R13" s="170">
        <f t="shared" si="18"/>
        <v>0</v>
      </c>
      <c r="S13" s="83"/>
      <c r="T13" s="76"/>
      <c r="U13" s="170">
        <f t="shared" si="19"/>
        <v>0</v>
      </c>
      <c r="V13" s="83"/>
      <c r="W13" s="76"/>
      <c r="X13" s="170">
        <f t="shared" si="20"/>
        <v>0</v>
      </c>
      <c r="Y13" s="83"/>
      <c r="Z13" s="76"/>
      <c r="AA13" s="170">
        <f t="shared" si="21"/>
        <v>0</v>
      </c>
      <c r="AB13" s="83"/>
      <c r="AC13" s="76"/>
      <c r="AD13" s="170">
        <f t="shared" si="22"/>
        <v>0</v>
      </c>
      <c r="AE13" s="83"/>
      <c r="AF13" s="76"/>
      <c r="AG13" s="170">
        <f t="shared" si="23"/>
        <v>0</v>
      </c>
      <c r="AH13" s="83"/>
      <c r="AI13" s="76"/>
      <c r="AJ13" s="170">
        <f t="shared" si="24"/>
        <v>0</v>
      </c>
      <c r="AK13" s="83"/>
      <c r="AL13" s="76"/>
      <c r="AM13" s="170">
        <f t="shared" si="25"/>
        <v>0</v>
      </c>
      <c r="AN13" s="183">
        <f t="shared" si="12"/>
        <v>5000</v>
      </c>
      <c r="AO13" s="184">
        <f t="shared" si="13"/>
        <v>416.66666666666669</v>
      </c>
    </row>
    <row r="14" spans="1:48" x14ac:dyDescent="0.25">
      <c r="A14" s="77" t="s">
        <v>66</v>
      </c>
      <c r="B14" s="81"/>
      <c r="C14" s="82">
        <v>0</v>
      </c>
      <c r="D14" s="83">
        <v>0</v>
      </c>
      <c r="E14" s="76"/>
      <c r="F14" s="170">
        <f t="shared" si="14"/>
        <v>0</v>
      </c>
      <c r="G14" s="83"/>
      <c r="H14" s="76"/>
      <c r="I14" s="170">
        <f t="shared" si="15"/>
        <v>0</v>
      </c>
      <c r="J14" s="83"/>
      <c r="K14" s="76"/>
      <c r="L14" s="170">
        <f t="shared" si="16"/>
        <v>0</v>
      </c>
      <c r="M14" s="83"/>
      <c r="N14" s="76"/>
      <c r="O14" s="170">
        <f t="shared" si="17"/>
        <v>0</v>
      </c>
      <c r="P14" s="83"/>
      <c r="Q14" s="76"/>
      <c r="R14" s="170">
        <f t="shared" si="18"/>
        <v>0</v>
      </c>
      <c r="S14" s="83"/>
      <c r="T14" s="76"/>
      <c r="U14" s="170">
        <f t="shared" si="19"/>
        <v>0</v>
      </c>
      <c r="V14" s="83"/>
      <c r="W14" s="76"/>
      <c r="X14" s="170">
        <f t="shared" si="20"/>
        <v>0</v>
      </c>
      <c r="Y14" s="83"/>
      <c r="Z14" s="76"/>
      <c r="AA14" s="170">
        <f t="shared" si="21"/>
        <v>0</v>
      </c>
      <c r="AB14" s="83"/>
      <c r="AC14" s="76"/>
      <c r="AD14" s="170">
        <f t="shared" si="22"/>
        <v>0</v>
      </c>
      <c r="AE14" s="83"/>
      <c r="AF14" s="76"/>
      <c r="AG14" s="170">
        <f t="shared" si="23"/>
        <v>0</v>
      </c>
      <c r="AH14" s="83"/>
      <c r="AI14" s="76"/>
      <c r="AJ14" s="170">
        <f t="shared" si="24"/>
        <v>0</v>
      </c>
      <c r="AK14" s="83"/>
      <c r="AL14" s="76"/>
      <c r="AM14" s="170">
        <f t="shared" si="25"/>
        <v>0</v>
      </c>
      <c r="AN14" s="183">
        <f t="shared" si="12"/>
        <v>0</v>
      </c>
      <c r="AO14" s="184">
        <f t="shared" si="13"/>
        <v>0</v>
      </c>
    </row>
    <row r="15" spans="1:48" x14ac:dyDescent="0.25">
      <c r="A15" s="77" t="s">
        <v>67</v>
      </c>
      <c r="B15" s="81"/>
      <c r="C15" s="82">
        <v>107</v>
      </c>
      <c r="D15" s="83">
        <v>107</v>
      </c>
      <c r="E15" s="76">
        <v>107</v>
      </c>
      <c r="F15" s="170">
        <f t="shared" si="14"/>
        <v>0</v>
      </c>
      <c r="G15" s="83">
        <v>107</v>
      </c>
      <c r="H15" s="76">
        <v>107</v>
      </c>
      <c r="I15" s="170">
        <f t="shared" si="15"/>
        <v>0</v>
      </c>
      <c r="J15" s="83"/>
      <c r="K15" s="76"/>
      <c r="L15" s="170">
        <f t="shared" si="16"/>
        <v>0</v>
      </c>
      <c r="M15" s="83"/>
      <c r="N15" s="76"/>
      <c r="O15" s="170">
        <f t="shared" si="17"/>
        <v>0</v>
      </c>
      <c r="P15" s="83"/>
      <c r="Q15" s="76"/>
      <c r="R15" s="170">
        <f t="shared" si="18"/>
        <v>0</v>
      </c>
      <c r="S15" s="83"/>
      <c r="T15" s="76"/>
      <c r="U15" s="170">
        <f t="shared" si="19"/>
        <v>0</v>
      </c>
      <c r="V15" s="83"/>
      <c r="W15" s="76"/>
      <c r="X15" s="170">
        <f t="shared" si="20"/>
        <v>0</v>
      </c>
      <c r="Y15" s="83"/>
      <c r="Z15" s="76"/>
      <c r="AA15" s="170">
        <f t="shared" si="21"/>
        <v>0</v>
      </c>
      <c r="AB15" s="83"/>
      <c r="AC15" s="76"/>
      <c r="AD15" s="170">
        <f t="shared" si="22"/>
        <v>0</v>
      </c>
      <c r="AE15" s="83"/>
      <c r="AF15" s="76"/>
      <c r="AG15" s="170">
        <f t="shared" si="23"/>
        <v>0</v>
      </c>
      <c r="AH15" s="83"/>
      <c r="AI15" s="76"/>
      <c r="AJ15" s="170">
        <f t="shared" si="24"/>
        <v>0</v>
      </c>
      <c r="AK15" s="83"/>
      <c r="AL15" s="76"/>
      <c r="AM15" s="170">
        <f t="shared" si="25"/>
        <v>0</v>
      </c>
      <c r="AN15" s="183">
        <f t="shared" si="12"/>
        <v>214</v>
      </c>
      <c r="AO15" s="184">
        <f t="shared" si="13"/>
        <v>17.833333333333332</v>
      </c>
    </row>
    <row r="16" spans="1:48" x14ac:dyDescent="0.25">
      <c r="A16" s="84"/>
      <c r="B16" s="81"/>
      <c r="C16" s="82"/>
      <c r="D16" s="83"/>
      <c r="E16" s="76"/>
      <c r="F16" s="170"/>
      <c r="G16" s="83"/>
      <c r="H16" s="76"/>
      <c r="I16" s="170"/>
      <c r="J16" s="83"/>
      <c r="K16" s="76"/>
      <c r="L16" s="170"/>
      <c r="M16" s="83"/>
      <c r="N16" s="76"/>
      <c r="O16" s="170"/>
      <c r="P16" s="83"/>
      <c r="Q16" s="76"/>
      <c r="R16" s="170"/>
      <c r="S16" s="83"/>
      <c r="T16" s="76"/>
      <c r="U16" s="170"/>
      <c r="V16" s="83"/>
      <c r="W16" s="76"/>
      <c r="X16" s="170"/>
      <c r="Y16" s="83"/>
      <c r="Z16" s="76"/>
      <c r="AA16" s="170"/>
      <c r="AB16" s="83"/>
      <c r="AC16" s="76"/>
      <c r="AD16" s="170"/>
      <c r="AE16" s="83"/>
      <c r="AF16" s="76"/>
      <c r="AG16" s="170"/>
      <c r="AH16" s="83"/>
      <c r="AI16" s="76"/>
      <c r="AJ16" s="170"/>
      <c r="AK16" s="83"/>
      <c r="AL16" s="76"/>
      <c r="AM16" s="170"/>
      <c r="AN16" s="183"/>
      <c r="AO16" s="184"/>
    </row>
    <row r="17" spans="1:48" x14ac:dyDescent="0.25">
      <c r="A17" s="84"/>
      <c r="B17" s="81"/>
      <c r="C17" s="82"/>
      <c r="D17" s="83"/>
      <c r="E17" s="76"/>
      <c r="F17" s="170"/>
      <c r="G17" s="83"/>
      <c r="H17" s="76"/>
      <c r="I17" s="170"/>
      <c r="J17" s="83"/>
      <c r="K17" s="76"/>
      <c r="L17" s="170"/>
      <c r="M17" s="83"/>
      <c r="N17" s="76"/>
      <c r="O17" s="170"/>
      <c r="P17" s="83"/>
      <c r="Q17" s="76"/>
      <c r="R17" s="170"/>
      <c r="S17" s="83"/>
      <c r="T17" s="76"/>
      <c r="U17" s="170"/>
      <c r="V17" s="83"/>
      <c r="W17" s="76"/>
      <c r="X17" s="170"/>
      <c r="Y17" s="83"/>
      <c r="Z17" s="76"/>
      <c r="AA17" s="170"/>
      <c r="AB17" s="83"/>
      <c r="AC17" s="76"/>
      <c r="AD17" s="170"/>
      <c r="AE17" s="83"/>
      <c r="AF17" s="76"/>
      <c r="AG17" s="170"/>
      <c r="AH17" s="83"/>
      <c r="AI17" s="76"/>
      <c r="AJ17" s="170"/>
      <c r="AK17" s="83"/>
      <c r="AL17" s="76"/>
      <c r="AM17" s="170"/>
      <c r="AN17" s="183"/>
      <c r="AO17" s="184"/>
    </row>
    <row r="18" spans="1:48" x14ac:dyDescent="0.25">
      <c r="A18" s="84"/>
      <c r="B18" s="81"/>
      <c r="C18" s="82"/>
      <c r="D18" s="83"/>
      <c r="E18" s="76"/>
      <c r="F18" s="170"/>
      <c r="G18" s="83"/>
      <c r="H18" s="76"/>
      <c r="I18" s="170"/>
      <c r="J18" s="83"/>
      <c r="K18" s="76"/>
      <c r="L18" s="170"/>
      <c r="M18" s="83"/>
      <c r="N18" s="76"/>
      <c r="O18" s="170"/>
      <c r="P18" s="83"/>
      <c r="Q18" s="76"/>
      <c r="R18" s="170"/>
      <c r="S18" s="83"/>
      <c r="T18" s="76"/>
      <c r="U18" s="170"/>
      <c r="V18" s="83"/>
      <c r="W18" s="76"/>
      <c r="X18" s="170"/>
      <c r="Y18" s="83"/>
      <c r="Z18" s="76"/>
      <c r="AA18" s="170"/>
      <c r="AB18" s="83"/>
      <c r="AC18" s="76"/>
      <c r="AD18" s="170"/>
      <c r="AE18" s="83"/>
      <c r="AF18" s="76"/>
      <c r="AG18" s="170"/>
      <c r="AH18" s="83"/>
      <c r="AI18" s="76"/>
      <c r="AJ18" s="170"/>
      <c r="AK18" s="83"/>
      <c r="AL18" s="76"/>
      <c r="AM18" s="170"/>
      <c r="AN18" s="183"/>
      <c r="AO18" s="184"/>
    </row>
    <row r="19" spans="1:48" x14ac:dyDescent="0.25">
      <c r="A19" s="84" t="s">
        <v>70</v>
      </c>
      <c r="B19" s="81"/>
      <c r="C19" s="82">
        <v>0</v>
      </c>
      <c r="D19" s="83">
        <v>0</v>
      </c>
      <c r="E19" s="76"/>
      <c r="F19" s="170">
        <f t="shared" ref="F19:F21" si="27">E19-D19</f>
        <v>0</v>
      </c>
      <c r="G19" s="83"/>
      <c r="H19" s="76"/>
      <c r="I19" s="170">
        <f t="shared" ref="I19:I21" si="28">H19-G19</f>
        <v>0</v>
      </c>
      <c r="J19" s="83"/>
      <c r="K19" s="76"/>
      <c r="L19" s="170">
        <f t="shared" ref="L19:L21" si="29">K19-J19</f>
        <v>0</v>
      </c>
      <c r="M19" s="83"/>
      <c r="N19" s="76"/>
      <c r="O19" s="170">
        <f t="shared" ref="O19:O21" si="30">N19-M19</f>
        <v>0</v>
      </c>
      <c r="P19" s="83"/>
      <c r="Q19" s="76"/>
      <c r="R19" s="170">
        <f t="shared" ref="R19:R21" si="31">Q19-P19</f>
        <v>0</v>
      </c>
      <c r="S19" s="83"/>
      <c r="T19" s="76"/>
      <c r="U19" s="170">
        <f t="shared" ref="U19:U21" si="32">T19-S19</f>
        <v>0</v>
      </c>
      <c r="V19" s="83"/>
      <c r="W19" s="76"/>
      <c r="X19" s="170">
        <f t="shared" ref="X19:X21" si="33">W19-V19</f>
        <v>0</v>
      </c>
      <c r="Y19" s="83"/>
      <c r="Z19" s="76"/>
      <c r="AA19" s="170">
        <f t="shared" ref="AA19:AA21" si="34">Z19-Y19</f>
        <v>0</v>
      </c>
      <c r="AB19" s="83"/>
      <c r="AC19" s="76"/>
      <c r="AD19" s="170">
        <f t="shared" ref="AD19:AD21" si="35">AC19-AB19</f>
        <v>0</v>
      </c>
      <c r="AE19" s="83"/>
      <c r="AF19" s="76"/>
      <c r="AG19" s="170">
        <f t="shared" ref="AG19:AG21" si="36">AF19-AE19</f>
        <v>0</v>
      </c>
      <c r="AH19" s="83"/>
      <c r="AI19" s="76"/>
      <c r="AJ19" s="170">
        <f t="shared" ref="AJ19:AJ21" si="37">AI19-AH19</f>
        <v>0</v>
      </c>
      <c r="AK19" s="83"/>
      <c r="AL19" s="76"/>
      <c r="AM19" s="170">
        <f t="shared" ref="AM19:AM21" si="38">AL19-AK19</f>
        <v>0</v>
      </c>
      <c r="AN19" s="183">
        <f t="shared" si="12"/>
        <v>0</v>
      </c>
      <c r="AO19" s="184">
        <f t="shared" si="13"/>
        <v>0</v>
      </c>
    </row>
    <row r="20" spans="1:48" ht="15.75" thickBot="1" x14ac:dyDescent="0.3">
      <c r="A20" s="85" t="s">
        <v>68</v>
      </c>
      <c r="B20" s="81"/>
      <c r="C20" s="198">
        <f>SUM(C13:C19)</f>
        <v>2607</v>
      </c>
      <c r="D20" s="199">
        <f>SUM(D13:D19)</f>
        <v>2607</v>
      </c>
      <c r="E20" s="200">
        <f t="shared" ref="E20:AL20" si="39">SUM(E13:E19)</f>
        <v>2607</v>
      </c>
      <c r="F20" s="171">
        <f t="shared" si="27"/>
        <v>0</v>
      </c>
      <c r="G20" s="199">
        <f t="shared" si="39"/>
        <v>2607</v>
      </c>
      <c r="H20" s="200">
        <f t="shared" si="39"/>
        <v>2607</v>
      </c>
      <c r="I20" s="171">
        <f t="shared" si="28"/>
        <v>0</v>
      </c>
      <c r="J20" s="199">
        <f t="shared" si="39"/>
        <v>0</v>
      </c>
      <c r="K20" s="200">
        <f t="shared" si="39"/>
        <v>0</v>
      </c>
      <c r="L20" s="171">
        <f t="shared" si="29"/>
        <v>0</v>
      </c>
      <c r="M20" s="199">
        <f t="shared" si="39"/>
        <v>0</v>
      </c>
      <c r="N20" s="200">
        <f t="shared" si="39"/>
        <v>0</v>
      </c>
      <c r="O20" s="171">
        <f t="shared" si="30"/>
        <v>0</v>
      </c>
      <c r="P20" s="199">
        <f t="shared" si="39"/>
        <v>0</v>
      </c>
      <c r="Q20" s="200">
        <f t="shared" si="39"/>
        <v>0</v>
      </c>
      <c r="R20" s="171">
        <f t="shared" si="31"/>
        <v>0</v>
      </c>
      <c r="S20" s="199">
        <f t="shared" si="39"/>
        <v>0</v>
      </c>
      <c r="T20" s="200">
        <f t="shared" si="39"/>
        <v>0</v>
      </c>
      <c r="U20" s="171">
        <f t="shared" si="32"/>
        <v>0</v>
      </c>
      <c r="V20" s="199">
        <f t="shared" si="39"/>
        <v>0</v>
      </c>
      <c r="W20" s="200">
        <f t="shared" si="39"/>
        <v>0</v>
      </c>
      <c r="X20" s="171">
        <f t="shared" si="33"/>
        <v>0</v>
      </c>
      <c r="Y20" s="199">
        <f t="shared" si="39"/>
        <v>0</v>
      </c>
      <c r="Z20" s="200">
        <f t="shared" si="39"/>
        <v>0</v>
      </c>
      <c r="AA20" s="171">
        <f t="shared" si="34"/>
        <v>0</v>
      </c>
      <c r="AB20" s="199">
        <f t="shared" si="39"/>
        <v>0</v>
      </c>
      <c r="AC20" s="200">
        <f t="shared" si="39"/>
        <v>0</v>
      </c>
      <c r="AD20" s="171">
        <f t="shared" si="35"/>
        <v>0</v>
      </c>
      <c r="AE20" s="199">
        <f t="shared" si="39"/>
        <v>0</v>
      </c>
      <c r="AF20" s="200">
        <f t="shared" si="39"/>
        <v>0</v>
      </c>
      <c r="AG20" s="171">
        <f t="shared" si="36"/>
        <v>0</v>
      </c>
      <c r="AH20" s="199">
        <f t="shared" si="39"/>
        <v>0</v>
      </c>
      <c r="AI20" s="200">
        <f t="shared" si="39"/>
        <v>0</v>
      </c>
      <c r="AJ20" s="171">
        <f t="shared" si="37"/>
        <v>0</v>
      </c>
      <c r="AK20" s="199">
        <f t="shared" si="39"/>
        <v>0</v>
      </c>
      <c r="AL20" s="200">
        <f t="shared" si="39"/>
        <v>0</v>
      </c>
      <c r="AM20" s="171">
        <f t="shared" si="38"/>
        <v>0</v>
      </c>
      <c r="AN20" s="181">
        <f t="shared" si="12"/>
        <v>5214</v>
      </c>
      <c r="AO20" s="182">
        <f t="shared" si="13"/>
        <v>434.5</v>
      </c>
    </row>
    <row r="21" spans="1:48" ht="15.75" thickBot="1" x14ac:dyDescent="0.3">
      <c r="A21" s="86" t="s">
        <v>6</v>
      </c>
      <c r="B21" s="87"/>
      <c r="C21" s="201">
        <f>C12+C20</f>
        <v>6807</v>
      </c>
      <c r="D21" s="202">
        <f>D12+D20</f>
        <v>6807</v>
      </c>
      <c r="E21" s="203">
        <f t="shared" ref="E21" si="40">E12+E20</f>
        <v>6907</v>
      </c>
      <c r="F21" s="172">
        <f t="shared" si="27"/>
        <v>100</v>
      </c>
      <c r="G21" s="202">
        <f t="shared" ref="G21" si="41">G12+G20</f>
        <v>6807</v>
      </c>
      <c r="H21" s="203">
        <f t="shared" ref="H21" si="42">H12+H20</f>
        <v>6807</v>
      </c>
      <c r="I21" s="172">
        <f t="shared" si="28"/>
        <v>0</v>
      </c>
      <c r="J21" s="202">
        <f t="shared" ref="J21" si="43">J12+J20</f>
        <v>0</v>
      </c>
      <c r="K21" s="203">
        <f t="shared" ref="K21" si="44">K12+K20</f>
        <v>7000</v>
      </c>
      <c r="L21" s="172">
        <f t="shared" si="29"/>
        <v>7000</v>
      </c>
      <c r="M21" s="202">
        <f t="shared" ref="M21" si="45">M12+M20</f>
        <v>0</v>
      </c>
      <c r="N21" s="203">
        <f t="shared" ref="N21" si="46">N12+N20</f>
        <v>4500</v>
      </c>
      <c r="O21" s="172">
        <f t="shared" si="30"/>
        <v>4500</v>
      </c>
      <c r="P21" s="202">
        <f t="shared" ref="P21" si="47">P12+P20</f>
        <v>0</v>
      </c>
      <c r="Q21" s="203">
        <f t="shared" ref="Q21" si="48">Q12+Q20</f>
        <v>0</v>
      </c>
      <c r="R21" s="172">
        <f t="shared" si="31"/>
        <v>0</v>
      </c>
      <c r="S21" s="202">
        <f t="shared" ref="S21" si="49">S12+S20</f>
        <v>0</v>
      </c>
      <c r="T21" s="203">
        <f t="shared" ref="T21" si="50">T12+T20</f>
        <v>0</v>
      </c>
      <c r="U21" s="172">
        <f t="shared" si="32"/>
        <v>0</v>
      </c>
      <c r="V21" s="202">
        <f t="shared" ref="V21" si="51">V12+V20</f>
        <v>0</v>
      </c>
      <c r="W21" s="203">
        <f t="shared" ref="W21" si="52">W12+W20</f>
        <v>0</v>
      </c>
      <c r="X21" s="172">
        <f t="shared" si="33"/>
        <v>0</v>
      </c>
      <c r="Y21" s="202">
        <f t="shared" ref="Y21" si="53">Y12+Y20</f>
        <v>0</v>
      </c>
      <c r="Z21" s="203">
        <f t="shared" ref="Z21" si="54">Z12+Z20</f>
        <v>0</v>
      </c>
      <c r="AA21" s="172">
        <f t="shared" si="34"/>
        <v>0</v>
      </c>
      <c r="AB21" s="202">
        <f t="shared" ref="AB21" si="55">AB12+AB20</f>
        <v>0</v>
      </c>
      <c r="AC21" s="203">
        <f t="shared" ref="AC21" si="56">AC12+AC20</f>
        <v>0</v>
      </c>
      <c r="AD21" s="172">
        <f t="shared" si="35"/>
        <v>0</v>
      </c>
      <c r="AE21" s="202">
        <f t="shared" ref="AE21" si="57">AE12+AE20</f>
        <v>0</v>
      </c>
      <c r="AF21" s="203">
        <f t="shared" ref="AF21" si="58">AF12+AF20</f>
        <v>0</v>
      </c>
      <c r="AG21" s="172">
        <f t="shared" si="36"/>
        <v>0</v>
      </c>
      <c r="AH21" s="202">
        <f t="shared" ref="AH21" si="59">AH12+AH20</f>
        <v>0</v>
      </c>
      <c r="AI21" s="203">
        <f t="shared" ref="AI21" si="60">AI12+AI20</f>
        <v>0</v>
      </c>
      <c r="AJ21" s="172">
        <f t="shared" si="37"/>
        <v>0</v>
      </c>
      <c r="AK21" s="202">
        <f t="shared" ref="AK21" si="61">AK12+AK20</f>
        <v>0</v>
      </c>
      <c r="AL21" s="203">
        <f t="shared" ref="AL21" si="62">AL12+AL20</f>
        <v>0</v>
      </c>
      <c r="AM21" s="172">
        <f t="shared" si="38"/>
        <v>0</v>
      </c>
      <c r="AN21" s="185">
        <f t="shared" si="12"/>
        <v>25214</v>
      </c>
      <c r="AO21" s="186">
        <f t="shared" si="13"/>
        <v>2101.1666666666665</v>
      </c>
    </row>
    <row r="22" spans="1:48" ht="15.75" thickBot="1" x14ac:dyDescent="0.3">
      <c r="A22" s="88" t="s">
        <v>7</v>
      </c>
      <c r="B22" s="89"/>
      <c r="C22" s="90"/>
      <c r="D22" s="91"/>
      <c r="E22" s="92"/>
      <c r="F22" s="173"/>
      <c r="G22" s="91"/>
      <c r="H22" s="92"/>
      <c r="I22" s="173"/>
      <c r="J22" s="91"/>
      <c r="K22" s="92"/>
      <c r="L22" s="173"/>
      <c r="M22" s="91"/>
      <c r="N22" s="92"/>
      <c r="O22" s="173"/>
      <c r="P22" s="91"/>
      <c r="Q22" s="92"/>
      <c r="R22" s="173"/>
      <c r="S22" s="91"/>
      <c r="T22" s="92"/>
      <c r="U22" s="173"/>
      <c r="V22" s="91"/>
      <c r="W22" s="92"/>
      <c r="X22" s="173"/>
      <c r="Y22" s="91"/>
      <c r="Z22" s="92"/>
      <c r="AA22" s="173"/>
      <c r="AB22" s="91"/>
      <c r="AC22" s="92"/>
      <c r="AD22" s="173"/>
      <c r="AE22" s="91"/>
      <c r="AF22" s="92"/>
      <c r="AG22" s="173"/>
      <c r="AH22" s="91"/>
      <c r="AI22" s="92"/>
      <c r="AJ22" s="173"/>
      <c r="AK22" s="91"/>
      <c r="AL22" s="92"/>
      <c r="AM22" s="173"/>
      <c r="AN22" s="187"/>
      <c r="AO22" s="188"/>
    </row>
    <row r="23" spans="1:48" ht="16.5" thickBot="1" x14ac:dyDescent="0.3">
      <c r="A23" s="93" t="s">
        <v>107</v>
      </c>
      <c r="B23" s="207">
        <f>AN23/AN144</f>
        <v>7.5935231714126181E-2</v>
      </c>
      <c r="C23" s="204">
        <f>SUM(C24:C30)</f>
        <v>1200</v>
      </c>
      <c r="D23" s="205">
        <f>SUM(D24:D30)</f>
        <v>780.7</v>
      </c>
      <c r="E23" s="190">
        <f>SUM(E24:E30)</f>
        <v>680</v>
      </c>
      <c r="F23" s="174">
        <f t="shared" ref="F23:F110" si="63">D23-E23</f>
        <v>100.70000000000005</v>
      </c>
      <c r="G23" s="205">
        <f>SUM(G24:G30)</f>
        <v>780.7</v>
      </c>
      <c r="H23" s="190">
        <f>SUM(H24:H30)</f>
        <v>680</v>
      </c>
      <c r="I23" s="174">
        <f t="shared" ref="I23:I110" si="64">G23-H23</f>
        <v>100.70000000000005</v>
      </c>
      <c r="J23" s="205">
        <f>SUM(J24:J30)</f>
        <v>0</v>
      </c>
      <c r="K23" s="190">
        <f>SUM(K24:K30)</f>
        <v>0</v>
      </c>
      <c r="L23" s="174">
        <f t="shared" ref="L23:L110" si="65">J23-K23</f>
        <v>0</v>
      </c>
      <c r="M23" s="205">
        <f>SUM(M24:M30)</f>
        <v>0</v>
      </c>
      <c r="N23" s="190">
        <f>SUM(N24:N30)</f>
        <v>0</v>
      </c>
      <c r="O23" s="174">
        <f t="shared" ref="O23:O110" si="66">M23-N23</f>
        <v>0</v>
      </c>
      <c r="P23" s="205">
        <f>SUM(P24:P30)</f>
        <v>0</v>
      </c>
      <c r="Q23" s="190">
        <f>SUM(Q24:Q30)</f>
        <v>0</v>
      </c>
      <c r="R23" s="174">
        <f t="shared" ref="R23:R110" si="67">P23-Q23</f>
        <v>0</v>
      </c>
      <c r="S23" s="205">
        <f>SUM(S24:S30)</f>
        <v>0</v>
      </c>
      <c r="T23" s="190">
        <f>SUM(T24:T30)</f>
        <v>0</v>
      </c>
      <c r="U23" s="174">
        <f t="shared" ref="U23:U110" si="68">S23-T23</f>
        <v>0</v>
      </c>
      <c r="V23" s="205">
        <f>SUM(V24:V30)</f>
        <v>0</v>
      </c>
      <c r="W23" s="190">
        <f>SUM(W24:W30)</f>
        <v>0</v>
      </c>
      <c r="X23" s="174">
        <f t="shared" ref="X23:X110" si="69">V23-W23</f>
        <v>0</v>
      </c>
      <c r="Y23" s="205">
        <f>SUM(Y24:Y30)</f>
        <v>0</v>
      </c>
      <c r="Z23" s="190">
        <f>SUM(Z24:Z30)</f>
        <v>0</v>
      </c>
      <c r="AA23" s="174">
        <f t="shared" ref="AA23:AA110" si="70">Y23-Z23</f>
        <v>0</v>
      </c>
      <c r="AB23" s="205">
        <f>SUM(AB24:AB30)</f>
        <v>0</v>
      </c>
      <c r="AC23" s="190">
        <f>SUM(AC24:AC30)</f>
        <v>0</v>
      </c>
      <c r="AD23" s="174">
        <f t="shared" ref="AD23:AD110" si="71">AB23-AC23</f>
        <v>0</v>
      </c>
      <c r="AE23" s="205">
        <f>SUM(AE24:AE30)</f>
        <v>0</v>
      </c>
      <c r="AF23" s="190">
        <f>SUM(AF24:AF30)</f>
        <v>0</v>
      </c>
      <c r="AG23" s="174">
        <f t="shared" ref="AG23:AG110" si="72">AE23-AF23</f>
        <v>0</v>
      </c>
      <c r="AH23" s="205">
        <f>SUM(AH24:AH30)</f>
        <v>0</v>
      </c>
      <c r="AI23" s="190">
        <f>SUM(AI24:AI30)</f>
        <v>0</v>
      </c>
      <c r="AJ23" s="174">
        <f t="shared" ref="AJ23:AJ110" si="73">AH23-AI23</f>
        <v>0</v>
      </c>
      <c r="AK23" s="205">
        <f>SUM(AK24:AK30)</f>
        <v>0</v>
      </c>
      <c r="AL23" s="190">
        <f>SUM(AL24:AL30)</f>
        <v>0</v>
      </c>
      <c r="AM23" s="174">
        <f t="shared" ref="AM23:AM110" si="74">AK23-AL23</f>
        <v>0</v>
      </c>
      <c r="AN23" s="189">
        <f t="shared" ref="AN23:AN63" si="75">SUM(AL23+AI23+AF23+AC23+Z23+W23+T23+Q23+N23+K23+H23+E23)</f>
        <v>1360</v>
      </c>
      <c r="AO23" s="190">
        <f t="shared" ref="AO23:AO30" si="76">AN23/8</f>
        <v>170</v>
      </c>
    </row>
    <row r="24" spans="1:48" s="96" customFormat="1" x14ac:dyDescent="0.25">
      <c r="A24" s="94" t="s">
        <v>34</v>
      </c>
      <c r="B24" s="95"/>
      <c r="C24" s="82">
        <v>1100</v>
      </c>
      <c r="D24" s="83">
        <f>D21*10%</f>
        <v>680.7</v>
      </c>
      <c r="E24" s="76">
        <v>680</v>
      </c>
      <c r="F24" s="170">
        <f t="shared" si="63"/>
        <v>0.70000000000004547</v>
      </c>
      <c r="G24" s="83">
        <f>G21*10%</f>
        <v>680.7</v>
      </c>
      <c r="H24" s="76">
        <v>680</v>
      </c>
      <c r="I24" s="170">
        <f t="shared" si="64"/>
        <v>0.70000000000004547</v>
      </c>
      <c r="J24" s="83">
        <f>J21*10%</f>
        <v>0</v>
      </c>
      <c r="K24" s="76"/>
      <c r="L24" s="170">
        <f t="shared" si="65"/>
        <v>0</v>
      </c>
      <c r="M24" s="83">
        <f>M21*10%</f>
        <v>0</v>
      </c>
      <c r="N24" s="76"/>
      <c r="O24" s="170">
        <f t="shared" si="66"/>
        <v>0</v>
      </c>
      <c r="P24" s="83">
        <f>P21*10%</f>
        <v>0</v>
      </c>
      <c r="Q24" s="76"/>
      <c r="R24" s="170">
        <f t="shared" si="67"/>
        <v>0</v>
      </c>
      <c r="S24" s="83">
        <f>S21*10%</f>
        <v>0</v>
      </c>
      <c r="T24" s="76"/>
      <c r="U24" s="170">
        <f t="shared" si="68"/>
        <v>0</v>
      </c>
      <c r="V24" s="83">
        <f>V21*10%</f>
        <v>0</v>
      </c>
      <c r="W24" s="76"/>
      <c r="X24" s="170">
        <f t="shared" si="69"/>
        <v>0</v>
      </c>
      <c r="Y24" s="83">
        <f>Y21*10%</f>
        <v>0</v>
      </c>
      <c r="Z24" s="76"/>
      <c r="AA24" s="170">
        <f t="shared" si="70"/>
        <v>0</v>
      </c>
      <c r="AB24" s="83">
        <f>AB21*10%</f>
        <v>0</v>
      </c>
      <c r="AC24" s="76"/>
      <c r="AD24" s="170">
        <f t="shared" si="71"/>
        <v>0</v>
      </c>
      <c r="AE24" s="83">
        <f>AE21*10%</f>
        <v>0</v>
      </c>
      <c r="AF24" s="76"/>
      <c r="AG24" s="170">
        <f t="shared" si="72"/>
        <v>0</v>
      </c>
      <c r="AH24" s="83">
        <f>AH21*10%</f>
        <v>0</v>
      </c>
      <c r="AI24" s="76"/>
      <c r="AJ24" s="170">
        <f t="shared" si="73"/>
        <v>0</v>
      </c>
      <c r="AK24" s="83">
        <f>AK21*10%</f>
        <v>0</v>
      </c>
      <c r="AL24" s="76"/>
      <c r="AM24" s="170">
        <f t="shared" si="74"/>
        <v>0</v>
      </c>
      <c r="AN24" s="183">
        <f t="shared" si="75"/>
        <v>1360</v>
      </c>
      <c r="AO24" s="180">
        <f t="shared" si="76"/>
        <v>170</v>
      </c>
      <c r="AP24" s="47"/>
      <c r="AQ24" s="47"/>
      <c r="AR24" s="47"/>
      <c r="AS24" s="47"/>
      <c r="AT24" s="47"/>
      <c r="AU24" s="47"/>
      <c r="AV24" s="47"/>
    </row>
    <row r="25" spans="1:48" x14ac:dyDescent="0.25">
      <c r="A25" s="97" t="s">
        <v>35</v>
      </c>
      <c r="B25" s="98"/>
      <c r="C25" s="82">
        <v>50</v>
      </c>
      <c r="D25" s="83">
        <v>50</v>
      </c>
      <c r="E25" s="76"/>
      <c r="F25" s="170">
        <f t="shared" si="63"/>
        <v>50</v>
      </c>
      <c r="G25" s="83">
        <v>50</v>
      </c>
      <c r="H25" s="76"/>
      <c r="I25" s="170">
        <f t="shared" si="64"/>
        <v>50</v>
      </c>
      <c r="J25" s="83"/>
      <c r="K25" s="76"/>
      <c r="L25" s="170">
        <f t="shared" si="65"/>
        <v>0</v>
      </c>
      <c r="M25" s="83"/>
      <c r="N25" s="76"/>
      <c r="O25" s="170">
        <f t="shared" si="66"/>
        <v>0</v>
      </c>
      <c r="P25" s="83"/>
      <c r="Q25" s="76"/>
      <c r="R25" s="170">
        <f t="shared" si="67"/>
        <v>0</v>
      </c>
      <c r="S25" s="83"/>
      <c r="T25" s="76"/>
      <c r="U25" s="170">
        <f t="shared" si="68"/>
        <v>0</v>
      </c>
      <c r="V25" s="83"/>
      <c r="W25" s="76"/>
      <c r="X25" s="170">
        <f t="shared" si="69"/>
        <v>0</v>
      </c>
      <c r="Y25" s="83"/>
      <c r="Z25" s="76"/>
      <c r="AA25" s="170">
        <f t="shared" si="70"/>
        <v>0</v>
      </c>
      <c r="AB25" s="83"/>
      <c r="AC25" s="76"/>
      <c r="AD25" s="170">
        <f t="shared" si="71"/>
        <v>0</v>
      </c>
      <c r="AE25" s="83"/>
      <c r="AF25" s="76"/>
      <c r="AG25" s="170">
        <f t="shared" si="72"/>
        <v>0</v>
      </c>
      <c r="AH25" s="83"/>
      <c r="AI25" s="76"/>
      <c r="AJ25" s="170">
        <f t="shared" si="73"/>
        <v>0</v>
      </c>
      <c r="AK25" s="83"/>
      <c r="AL25" s="76"/>
      <c r="AM25" s="170">
        <f t="shared" si="74"/>
        <v>0</v>
      </c>
      <c r="AN25" s="183">
        <f t="shared" si="75"/>
        <v>0</v>
      </c>
      <c r="AO25" s="180">
        <f t="shared" si="76"/>
        <v>0</v>
      </c>
    </row>
    <row r="26" spans="1:48" x14ac:dyDescent="0.25">
      <c r="A26" s="97" t="s">
        <v>36</v>
      </c>
      <c r="B26" s="98"/>
      <c r="C26" s="82">
        <v>50</v>
      </c>
      <c r="D26" s="83">
        <v>50</v>
      </c>
      <c r="E26" s="76"/>
      <c r="F26" s="170">
        <f t="shared" si="63"/>
        <v>50</v>
      </c>
      <c r="G26" s="83">
        <v>50</v>
      </c>
      <c r="H26" s="76"/>
      <c r="I26" s="170">
        <f t="shared" si="64"/>
        <v>50</v>
      </c>
      <c r="J26" s="83"/>
      <c r="K26" s="76"/>
      <c r="L26" s="170">
        <f t="shared" si="65"/>
        <v>0</v>
      </c>
      <c r="M26" s="83"/>
      <c r="N26" s="76"/>
      <c r="O26" s="170">
        <f t="shared" si="66"/>
        <v>0</v>
      </c>
      <c r="P26" s="83"/>
      <c r="Q26" s="76"/>
      <c r="R26" s="170">
        <f t="shared" si="67"/>
        <v>0</v>
      </c>
      <c r="S26" s="83"/>
      <c r="T26" s="76"/>
      <c r="U26" s="170">
        <f t="shared" si="68"/>
        <v>0</v>
      </c>
      <c r="V26" s="83"/>
      <c r="W26" s="76"/>
      <c r="X26" s="170">
        <f t="shared" si="69"/>
        <v>0</v>
      </c>
      <c r="Y26" s="83"/>
      <c r="Z26" s="76"/>
      <c r="AA26" s="170">
        <f t="shared" si="70"/>
        <v>0</v>
      </c>
      <c r="AB26" s="83"/>
      <c r="AC26" s="76"/>
      <c r="AD26" s="170">
        <f t="shared" si="71"/>
        <v>0</v>
      </c>
      <c r="AE26" s="83"/>
      <c r="AF26" s="76"/>
      <c r="AG26" s="170">
        <f t="shared" si="72"/>
        <v>0</v>
      </c>
      <c r="AH26" s="83"/>
      <c r="AI26" s="76"/>
      <c r="AJ26" s="170">
        <f t="shared" si="73"/>
        <v>0</v>
      </c>
      <c r="AK26" s="83"/>
      <c r="AL26" s="76"/>
      <c r="AM26" s="170">
        <f t="shared" si="74"/>
        <v>0</v>
      </c>
      <c r="AN26" s="183">
        <f t="shared" si="75"/>
        <v>0</v>
      </c>
      <c r="AO26" s="180">
        <f t="shared" si="76"/>
        <v>0</v>
      </c>
    </row>
    <row r="27" spans="1:48" x14ac:dyDescent="0.25">
      <c r="A27" s="99"/>
      <c r="B27" s="98"/>
      <c r="C27" s="82"/>
      <c r="D27" s="83"/>
      <c r="E27" s="76"/>
      <c r="F27" s="170"/>
      <c r="G27" s="83"/>
      <c r="H27" s="76"/>
      <c r="I27" s="170"/>
      <c r="J27" s="83"/>
      <c r="K27" s="76"/>
      <c r="L27" s="170"/>
      <c r="M27" s="83"/>
      <c r="N27" s="76"/>
      <c r="O27" s="170"/>
      <c r="P27" s="83"/>
      <c r="Q27" s="76"/>
      <c r="R27" s="170"/>
      <c r="S27" s="83"/>
      <c r="T27" s="76"/>
      <c r="U27" s="170"/>
      <c r="V27" s="83"/>
      <c r="W27" s="76"/>
      <c r="X27" s="170"/>
      <c r="Y27" s="83"/>
      <c r="Z27" s="76"/>
      <c r="AA27" s="170"/>
      <c r="AB27" s="83"/>
      <c r="AC27" s="76"/>
      <c r="AD27" s="170"/>
      <c r="AE27" s="83"/>
      <c r="AF27" s="76"/>
      <c r="AG27" s="170"/>
      <c r="AH27" s="83"/>
      <c r="AI27" s="76"/>
      <c r="AJ27" s="170"/>
      <c r="AK27" s="83"/>
      <c r="AL27" s="76"/>
      <c r="AM27" s="170"/>
      <c r="AN27" s="183"/>
      <c r="AO27" s="180"/>
    </row>
    <row r="28" spans="1:48" x14ac:dyDescent="0.25">
      <c r="A28" s="99"/>
      <c r="B28" s="98"/>
      <c r="C28" s="82"/>
      <c r="D28" s="83"/>
      <c r="E28" s="76"/>
      <c r="F28" s="170"/>
      <c r="G28" s="83"/>
      <c r="H28" s="76"/>
      <c r="I28" s="170"/>
      <c r="J28" s="83"/>
      <c r="K28" s="76"/>
      <c r="L28" s="170"/>
      <c r="M28" s="83"/>
      <c r="N28" s="76"/>
      <c r="O28" s="170"/>
      <c r="P28" s="83"/>
      <c r="Q28" s="76"/>
      <c r="R28" s="170"/>
      <c r="S28" s="83"/>
      <c r="T28" s="76"/>
      <c r="U28" s="170"/>
      <c r="V28" s="83"/>
      <c r="W28" s="76"/>
      <c r="X28" s="170"/>
      <c r="Y28" s="83"/>
      <c r="Z28" s="76"/>
      <c r="AA28" s="170"/>
      <c r="AB28" s="83"/>
      <c r="AC28" s="76"/>
      <c r="AD28" s="170"/>
      <c r="AE28" s="83"/>
      <c r="AF28" s="76"/>
      <c r="AG28" s="170"/>
      <c r="AH28" s="83"/>
      <c r="AI28" s="76"/>
      <c r="AJ28" s="170"/>
      <c r="AK28" s="83"/>
      <c r="AL28" s="76"/>
      <c r="AM28" s="170"/>
      <c r="AN28" s="183"/>
      <c r="AO28" s="180"/>
    </row>
    <row r="29" spans="1:48" x14ac:dyDescent="0.25">
      <c r="A29" s="99"/>
      <c r="B29" s="98"/>
      <c r="C29" s="82"/>
      <c r="D29" s="83"/>
      <c r="E29" s="76"/>
      <c r="F29" s="170"/>
      <c r="G29" s="83"/>
      <c r="H29" s="76"/>
      <c r="I29" s="170"/>
      <c r="J29" s="83"/>
      <c r="K29" s="76"/>
      <c r="L29" s="170"/>
      <c r="M29" s="83"/>
      <c r="N29" s="76"/>
      <c r="O29" s="170"/>
      <c r="P29" s="83"/>
      <c r="Q29" s="76"/>
      <c r="R29" s="170"/>
      <c r="S29" s="83"/>
      <c r="T29" s="76"/>
      <c r="U29" s="170"/>
      <c r="V29" s="83"/>
      <c r="W29" s="76"/>
      <c r="X29" s="170"/>
      <c r="Y29" s="83"/>
      <c r="Z29" s="76"/>
      <c r="AA29" s="170"/>
      <c r="AB29" s="83"/>
      <c r="AC29" s="76"/>
      <c r="AD29" s="170"/>
      <c r="AE29" s="83"/>
      <c r="AF29" s="76"/>
      <c r="AG29" s="170"/>
      <c r="AH29" s="83"/>
      <c r="AI29" s="76"/>
      <c r="AJ29" s="170"/>
      <c r="AK29" s="83"/>
      <c r="AL29" s="76"/>
      <c r="AM29" s="170"/>
      <c r="AN29" s="183"/>
      <c r="AO29" s="180"/>
    </row>
    <row r="30" spans="1:48" ht="15.75" thickBot="1" x14ac:dyDescent="0.3">
      <c r="A30" s="99" t="s">
        <v>104</v>
      </c>
      <c r="B30" s="98"/>
      <c r="C30" s="82"/>
      <c r="D30" s="83"/>
      <c r="E30" s="76"/>
      <c r="F30" s="170">
        <f t="shared" si="63"/>
        <v>0</v>
      </c>
      <c r="G30" s="83"/>
      <c r="H30" s="76"/>
      <c r="I30" s="170">
        <f t="shared" si="64"/>
        <v>0</v>
      </c>
      <c r="J30" s="83"/>
      <c r="K30" s="76"/>
      <c r="L30" s="170">
        <f t="shared" si="65"/>
        <v>0</v>
      </c>
      <c r="M30" s="83"/>
      <c r="N30" s="76"/>
      <c r="O30" s="170">
        <f t="shared" si="66"/>
        <v>0</v>
      </c>
      <c r="P30" s="83"/>
      <c r="Q30" s="76"/>
      <c r="R30" s="170">
        <f t="shared" si="67"/>
        <v>0</v>
      </c>
      <c r="S30" s="83"/>
      <c r="T30" s="76"/>
      <c r="U30" s="170">
        <f t="shared" si="68"/>
        <v>0</v>
      </c>
      <c r="V30" s="83"/>
      <c r="W30" s="76"/>
      <c r="X30" s="170">
        <f t="shared" si="69"/>
        <v>0</v>
      </c>
      <c r="Y30" s="83"/>
      <c r="Z30" s="76"/>
      <c r="AA30" s="170">
        <f t="shared" si="70"/>
        <v>0</v>
      </c>
      <c r="AB30" s="83"/>
      <c r="AC30" s="76"/>
      <c r="AD30" s="170">
        <f t="shared" si="71"/>
        <v>0</v>
      </c>
      <c r="AE30" s="83"/>
      <c r="AF30" s="76"/>
      <c r="AG30" s="170">
        <f t="shared" si="72"/>
        <v>0</v>
      </c>
      <c r="AH30" s="83"/>
      <c r="AI30" s="76"/>
      <c r="AJ30" s="170">
        <f t="shared" si="73"/>
        <v>0</v>
      </c>
      <c r="AK30" s="83"/>
      <c r="AL30" s="76"/>
      <c r="AM30" s="170">
        <f t="shared" si="74"/>
        <v>0</v>
      </c>
      <c r="AN30" s="183">
        <f t="shared" si="75"/>
        <v>0</v>
      </c>
      <c r="AO30" s="180">
        <f t="shared" si="76"/>
        <v>0</v>
      </c>
    </row>
    <row r="31" spans="1:48" ht="16.5" thickBot="1" x14ac:dyDescent="0.3">
      <c r="A31" s="100" t="s">
        <v>106</v>
      </c>
      <c r="B31" s="206">
        <f>AN31/AN144</f>
        <v>4.8017867113344499E-2</v>
      </c>
      <c r="C31" s="204">
        <f t="shared" ref="C31:AL31" si="77">SUM(C32:C41)</f>
        <v>430</v>
      </c>
      <c r="D31" s="205">
        <f t="shared" si="77"/>
        <v>430</v>
      </c>
      <c r="E31" s="190">
        <f t="shared" si="77"/>
        <v>430</v>
      </c>
      <c r="F31" s="174">
        <f t="shared" si="63"/>
        <v>0</v>
      </c>
      <c r="G31" s="205">
        <f t="shared" si="77"/>
        <v>430</v>
      </c>
      <c r="H31" s="190">
        <f t="shared" si="77"/>
        <v>430</v>
      </c>
      <c r="I31" s="174">
        <f t="shared" si="64"/>
        <v>0</v>
      </c>
      <c r="J31" s="205">
        <f t="shared" si="77"/>
        <v>0</v>
      </c>
      <c r="K31" s="190">
        <f t="shared" si="77"/>
        <v>0</v>
      </c>
      <c r="L31" s="174">
        <f t="shared" si="65"/>
        <v>0</v>
      </c>
      <c r="M31" s="205">
        <f t="shared" si="77"/>
        <v>0</v>
      </c>
      <c r="N31" s="190">
        <f t="shared" si="77"/>
        <v>0</v>
      </c>
      <c r="O31" s="174">
        <f t="shared" si="66"/>
        <v>0</v>
      </c>
      <c r="P31" s="205">
        <f t="shared" si="77"/>
        <v>0</v>
      </c>
      <c r="Q31" s="190">
        <f t="shared" si="77"/>
        <v>0</v>
      </c>
      <c r="R31" s="174">
        <f t="shared" si="67"/>
        <v>0</v>
      </c>
      <c r="S31" s="205">
        <f t="shared" si="77"/>
        <v>0</v>
      </c>
      <c r="T31" s="190">
        <f t="shared" si="77"/>
        <v>0</v>
      </c>
      <c r="U31" s="174">
        <f t="shared" si="68"/>
        <v>0</v>
      </c>
      <c r="V31" s="205">
        <f t="shared" si="77"/>
        <v>0</v>
      </c>
      <c r="W31" s="190">
        <f t="shared" si="77"/>
        <v>0</v>
      </c>
      <c r="X31" s="174">
        <f t="shared" si="69"/>
        <v>0</v>
      </c>
      <c r="Y31" s="205">
        <f t="shared" si="77"/>
        <v>0</v>
      </c>
      <c r="Z31" s="190">
        <f t="shared" si="77"/>
        <v>0</v>
      </c>
      <c r="AA31" s="174">
        <f t="shared" si="70"/>
        <v>0</v>
      </c>
      <c r="AB31" s="205">
        <f t="shared" si="77"/>
        <v>0</v>
      </c>
      <c r="AC31" s="190">
        <f t="shared" si="77"/>
        <v>0</v>
      </c>
      <c r="AD31" s="174">
        <f t="shared" si="71"/>
        <v>0</v>
      </c>
      <c r="AE31" s="205">
        <f t="shared" si="77"/>
        <v>0</v>
      </c>
      <c r="AF31" s="190">
        <f t="shared" si="77"/>
        <v>0</v>
      </c>
      <c r="AG31" s="174">
        <f t="shared" si="72"/>
        <v>0</v>
      </c>
      <c r="AH31" s="205">
        <f t="shared" si="77"/>
        <v>0</v>
      </c>
      <c r="AI31" s="190">
        <f t="shared" si="77"/>
        <v>0</v>
      </c>
      <c r="AJ31" s="174">
        <f t="shared" si="73"/>
        <v>0</v>
      </c>
      <c r="AK31" s="205">
        <f t="shared" si="77"/>
        <v>0</v>
      </c>
      <c r="AL31" s="190">
        <f t="shared" si="77"/>
        <v>0</v>
      </c>
      <c r="AM31" s="174">
        <f t="shared" si="74"/>
        <v>0</v>
      </c>
      <c r="AN31" s="189">
        <f t="shared" si="75"/>
        <v>860</v>
      </c>
      <c r="AO31" s="190">
        <f>AN31/8</f>
        <v>107.5</v>
      </c>
    </row>
    <row r="32" spans="1:48" s="96" customFormat="1" x14ac:dyDescent="0.25">
      <c r="A32" s="101" t="s">
        <v>78</v>
      </c>
      <c r="B32" s="102"/>
      <c r="C32" s="82">
        <v>130</v>
      </c>
      <c r="D32" s="83">
        <v>130</v>
      </c>
      <c r="E32" s="76">
        <v>130</v>
      </c>
      <c r="F32" s="170">
        <f t="shared" si="63"/>
        <v>0</v>
      </c>
      <c r="G32" s="83">
        <v>130</v>
      </c>
      <c r="H32" s="76">
        <v>130</v>
      </c>
      <c r="I32" s="170">
        <f t="shared" si="64"/>
        <v>0</v>
      </c>
      <c r="J32" s="83"/>
      <c r="K32" s="76"/>
      <c r="L32" s="170">
        <f t="shared" si="65"/>
        <v>0</v>
      </c>
      <c r="M32" s="83"/>
      <c r="N32" s="76"/>
      <c r="O32" s="170">
        <f t="shared" si="66"/>
        <v>0</v>
      </c>
      <c r="P32" s="83"/>
      <c r="Q32" s="76"/>
      <c r="R32" s="170">
        <f t="shared" si="67"/>
        <v>0</v>
      </c>
      <c r="S32" s="83"/>
      <c r="T32" s="76"/>
      <c r="U32" s="170">
        <f t="shared" si="68"/>
        <v>0</v>
      </c>
      <c r="V32" s="83"/>
      <c r="W32" s="76"/>
      <c r="X32" s="170">
        <f t="shared" si="69"/>
        <v>0</v>
      </c>
      <c r="Y32" s="83"/>
      <c r="Z32" s="76"/>
      <c r="AA32" s="170">
        <f t="shared" si="70"/>
        <v>0</v>
      </c>
      <c r="AB32" s="83"/>
      <c r="AC32" s="76"/>
      <c r="AD32" s="170">
        <f t="shared" si="71"/>
        <v>0</v>
      </c>
      <c r="AE32" s="83"/>
      <c r="AF32" s="76"/>
      <c r="AG32" s="170">
        <f t="shared" si="72"/>
        <v>0</v>
      </c>
      <c r="AH32" s="83"/>
      <c r="AI32" s="76"/>
      <c r="AJ32" s="170">
        <f t="shared" si="73"/>
        <v>0</v>
      </c>
      <c r="AK32" s="83"/>
      <c r="AL32" s="76"/>
      <c r="AM32" s="170">
        <f t="shared" si="74"/>
        <v>0</v>
      </c>
      <c r="AN32" s="183">
        <f t="shared" si="75"/>
        <v>260</v>
      </c>
      <c r="AO32" s="180">
        <f>AN32/8</f>
        <v>32.5</v>
      </c>
      <c r="AP32" s="47"/>
      <c r="AQ32" s="47"/>
      <c r="AR32" s="47"/>
      <c r="AS32" s="47"/>
      <c r="AT32" s="47"/>
      <c r="AU32" s="47"/>
      <c r="AV32" s="47"/>
    </row>
    <row r="33" spans="1:48" s="96" customFormat="1" x14ac:dyDescent="0.25">
      <c r="A33" s="101" t="s">
        <v>79</v>
      </c>
      <c r="B33" s="102"/>
      <c r="C33" s="82">
        <v>150</v>
      </c>
      <c r="D33" s="83">
        <v>150</v>
      </c>
      <c r="E33" s="76">
        <v>150</v>
      </c>
      <c r="F33" s="170">
        <f t="shared" si="63"/>
        <v>0</v>
      </c>
      <c r="G33" s="83">
        <v>150</v>
      </c>
      <c r="H33" s="76">
        <v>150</v>
      </c>
      <c r="I33" s="170">
        <f t="shared" si="64"/>
        <v>0</v>
      </c>
      <c r="J33" s="83"/>
      <c r="K33" s="76"/>
      <c r="L33" s="170">
        <f t="shared" si="65"/>
        <v>0</v>
      </c>
      <c r="M33" s="83"/>
      <c r="N33" s="76"/>
      <c r="O33" s="170">
        <f t="shared" si="66"/>
        <v>0</v>
      </c>
      <c r="P33" s="83"/>
      <c r="Q33" s="76"/>
      <c r="R33" s="170">
        <f t="shared" si="67"/>
        <v>0</v>
      </c>
      <c r="S33" s="83"/>
      <c r="T33" s="76"/>
      <c r="U33" s="170">
        <f t="shared" si="68"/>
        <v>0</v>
      </c>
      <c r="V33" s="83"/>
      <c r="W33" s="76"/>
      <c r="X33" s="170">
        <f t="shared" si="69"/>
        <v>0</v>
      </c>
      <c r="Y33" s="83"/>
      <c r="Z33" s="76"/>
      <c r="AA33" s="170">
        <f t="shared" si="70"/>
        <v>0</v>
      </c>
      <c r="AB33" s="83"/>
      <c r="AC33" s="76"/>
      <c r="AD33" s="170">
        <f t="shared" si="71"/>
        <v>0</v>
      </c>
      <c r="AE33" s="83"/>
      <c r="AF33" s="76"/>
      <c r="AG33" s="170">
        <f t="shared" si="72"/>
        <v>0</v>
      </c>
      <c r="AH33" s="83"/>
      <c r="AI33" s="76"/>
      <c r="AJ33" s="170">
        <f t="shared" si="73"/>
        <v>0</v>
      </c>
      <c r="AK33" s="83"/>
      <c r="AL33" s="76"/>
      <c r="AM33" s="170">
        <f t="shared" si="74"/>
        <v>0</v>
      </c>
      <c r="AN33" s="183">
        <f t="shared" si="75"/>
        <v>300</v>
      </c>
      <c r="AO33" s="180">
        <f t="shared" ref="AO33:AO35" si="78">AN33/8</f>
        <v>37.5</v>
      </c>
      <c r="AP33" s="47"/>
      <c r="AQ33" s="47"/>
      <c r="AR33" s="47"/>
      <c r="AS33" s="47"/>
      <c r="AT33" s="47"/>
      <c r="AU33" s="47"/>
      <c r="AV33" s="47"/>
    </row>
    <row r="34" spans="1:48" s="96" customFormat="1" x14ac:dyDescent="0.25">
      <c r="A34" s="103" t="s">
        <v>80</v>
      </c>
      <c r="B34" s="102"/>
      <c r="C34" s="82">
        <v>100</v>
      </c>
      <c r="D34" s="83">
        <v>100</v>
      </c>
      <c r="E34" s="76">
        <v>100</v>
      </c>
      <c r="F34" s="170">
        <f t="shared" si="63"/>
        <v>0</v>
      </c>
      <c r="G34" s="83">
        <v>100</v>
      </c>
      <c r="H34" s="76">
        <v>100</v>
      </c>
      <c r="I34" s="170">
        <f t="shared" si="64"/>
        <v>0</v>
      </c>
      <c r="J34" s="83"/>
      <c r="K34" s="76"/>
      <c r="L34" s="170">
        <f t="shared" si="65"/>
        <v>0</v>
      </c>
      <c r="M34" s="83"/>
      <c r="N34" s="76"/>
      <c r="O34" s="170">
        <f t="shared" si="66"/>
        <v>0</v>
      </c>
      <c r="P34" s="83"/>
      <c r="Q34" s="76"/>
      <c r="R34" s="170">
        <f t="shared" si="67"/>
        <v>0</v>
      </c>
      <c r="S34" s="83"/>
      <c r="T34" s="76"/>
      <c r="U34" s="170">
        <f t="shared" si="68"/>
        <v>0</v>
      </c>
      <c r="V34" s="83"/>
      <c r="W34" s="76"/>
      <c r="X34" s="170">
        <f t="shared" si="69"/>
        <v>0</v>
      </c>
      <c r="Y34" s="83"/>
      <c r="Z34" s="76"/>
      <c r="AA34" s="170">
        <f t="shared" si="70"/>
        <v>0</v>
      </c>
      <c r="AB34" s="83"/>
      <c r="AC34" s="76"/>
      <c r="AD34" s="170">
        <f t="shared" si="71"/>
        <v>0</v>
      </c>
      <c r="AE34" s="83"/>
      <c r="AF34" s="76"/>
      <c r="AG34" s="170">
        <f t="shared" si="72"/>
        <v>0</v>
      </c>
      <c r="AH34" s="83"/>
      <c r="AI34" s="76"/>
      <c r="AJ34" s="170">
        <f t="shared" si="73"/>
        <v>0</v>
      </c>
      <c r="AK34" s="83"/>
      <c r="AL34" s="76"/>
      <c r="AM34" s="170">
        <f t="shared" si="74"/>
        <v>0</v>
      </c>
      <c r="AN34" s="183">
        <f t="shared" si="75"/>
        <v>200</v>
      </c>
      <c r="AO34" s="180">
        <f t="shared" si="78"/>
        <v>25</v>
      </c>
      <c r="AP34" s="47"/>
      <c r="AQ34" s="47"/>
      <c r="AR34" s="47"/>
      <c r="AS34" s="47"/>
      <c r="AT34" s="47"/>
      <c r="AU34" s="47"/>
      <c r="AV34" s="47"/>
    </row>
    <row r="35" spans="1:48" s="96" customFormat="1" x14ac:dyDescent="0.25">
      <c r="A35" s="104" t="s">
        <v>110</v>
      </c>
      <c r="B35" s="98"/>
      <c r="C35" s="82">
        <v>0</v>
      </c>
      <c r="D35" s="83">
        <v>0</v>
      </c>
      <c r="E35" s="76"/>
      <c r="F35" s="170">
        <f t="shared" si="63"/>
        <v>0</v>
      </c>
      <c r="G35" s="83"/>
      <c r="H35" s="76"/>
      <c r="I35" s="170">
        <f t="shared" si="64"/>
        <v>0</v>
      </c>
      <c r="J35" s="83"/>
      <c r="K35" s="76"/>
      <c r="L35" s="170">
        <f t="shared" si="65"/>
        <v>0</v>
      </c>
      <c r="M35" s="83"/>
      <c r="N35" s="76"/>
      <c r="O35" s="170">
        <f t="shared" si="66"/>
        <v>0</v>
      </c>
      <c r="P35" s="83"/>
      <c r="Q35" s="76"/>
      <c r="R35" s="170">
        <f t="shared" si="67"/>
        <v>0</v>
      </c>
      <c r="S35" s="83"/>
      <c r="T35" s="76"/>
      <c r="U35" s="170">
        <f t="shared" si="68"/>
        <v>0</v>
      </c>
      <c r="V35" s="83"/>
      <c r="W35" s="76"/>
      <c r="X35" s="170">
        <f t="shared" si="69"/>
        <v>0</v>
      </c>
      <c r="Y35" s="83"/>
      <c r="Z35" s="76"/>
      <c r="AA35" s="170">
        <f t="shared" si="70"/>
        <v>0</v>
      </c>
      <c r="AB35" s="83"/>
      <c r="AC35" s="76"/>
      <c r="AD35" s="170">
        <f t="shared" si="71"/>
        <v>0</v>
      </c>
      <c r="AE35" s="83"/>
      <c r="AF35" s="76"/>
      <c r="AG35" s="170">
        <f t="shared" si="72"/>
        <v>0</v>
      </c>
      <c r="AH35" s="83"/>
      <c r="AI35" s="76"/>
      <c r="AJ35" s="170">
        <f t="shared" si="73"/>
        <v>0</v>
      </c>
      <c r="AK35" s="83"/>
      <c r="AL35" s="76"/>
      <c r="AM35" s="170">
        <f t="shared" si="74"/>
        <v>0</v>
      </c>
      <c r="AN35" s="183">
        <f t="shared" si="75"/>
        <v>0</v>
      </c>
      <c r="AO35" s="180">
        <f t="shared" si="78"/>
        <v>0</v>
      </c>
      <c r="AP35" s="47"/>
      <c r="AQ35" s="47"/>
      <c r="AR35" s="47"/>
      <c r="AS35" s="47"/>
      <c r="AT35" s="47"/>
      <c r="AU35" s="47"/>
      <c r="AV35" s="47"/>
    </row>
    <row r="36" spans="1:48" s="96" customFormat="1" x14ac:dyDescent="0.25">
      <c r="A36" s="104" t="s">
        <v>26</v>
      </c>
      <c r="B36" s="98"/>
      <c r="C36" s="82">
        <v>50</v>
      </c>
      <c r="D36" s="83">
        <v>50</v>
      </c>
      <c r="E36" s="76">
        <v>50</v>
      </c>
      <c r="F36" s="170">
        <f t="shared" si="63"/>
        <v>0</v>
      </c>
      <c r="G36" s="83">
        <v>50</v>
      </c>
      <c r="H36" s="76">
        <v>50</v>
      </c>
      <c r="I36" s="170">
        <f t="shared" si="64"/>
        <v>0</v>
      </c>
      <c r="J36" s="83"/>
      <c r="K36" s="76"/>
      <c r="L36" s="170">
        <f t="shared" si="65"/>
        <v>0</v>
      </c>
      <c r="M36" s="83"/>
      <c r="N36" s="76"/>
      <c r="O36" s="170">
        <f t="shared" si="66"/>
        <v>0</v>
      </c>
      <c r="P36" s="83"/>
      <c r="Q36" s="76"/>
      <c r="R36" s="170">
        <f t="shared" si="67"/>
        <v>0</v>
      </c>
      <c r="S36" s="83"/>
      <c r="T36" s="76"/>
      <c r="U36" s="170">
        <f t="shared" si="68"/>
        <v>0</v>
      </c>
      <c r="V36" s="83"/>
      <c r="W36" s="76"/>
      <c r="X36" s="170">
        <f t="shared" si="69"/>
        <v>0</v>
      </c>
      <c r="Y36" s="83"/>
      <c r="Z36" s="76"/>
      <c r="AA36" s="170">
        <f t="shared" si="70"/>
        <v>0</v>
      </c>
      <c r="AB36" s="83"/>
      <c r="AC36" s="76"/>
      <c r="AD36" s="170">
        <f t="shared" si="71"/>
        <v>0</v>
      </c>
      <c r="AE36" s="83"/>
      <c r="AF36" s="76"/>
      <c r="AG36" s="170">
        <f t="shared" si="72"/>
        <v>0</v>
      </c>
      <c r="AH36" s="83"/>
      <c r="AI36" s="76"/>
      <c r="AJ36" s="170">
        <f t="shared" si="73"/>
        <v>0</v>
      </c>
      <c r="AK36" s="83"/>
      <c r="AL36" s="76"/>
      <c r="AM36" s="170">
        <f t="shared" si="74"/>
        <v>0</v>
      </c>
      <c r="AN36" s="183">
        <f t="shared" si="75"/>
        <v>100</v>
      </c>
      <c r="AO36" s="180">
        <f>AN36/8</f>
        <v>12.5</v>
      </c>
      <c r="AP36" s="47"/>
      <c r="AQ36" s="47"/>
      <c r="AR36" s="47"/>
      <c r="AS36" s="47"/>
      <c r="AT36" s="47"/>
      <c r="AU36" s="47"/>
      <c r="AV36" s="47"/>
    </row>
    <row r="37" spans="1:48" s="96" customFormat="1" x14ac:dyDescent="0.25">
      <c r="A37" s="104" t="s">
        <v>58</v>
      </c>
      <c r="B37" s="98"/>
      <c r="C37" s="82">
        <v>0</v>
      </c>
      <c r="D37" s="83">
        <v>0</v>
      </c>
      <c r="E37" s="76"/>
      <c r="F37" s="170">
        <f t="shared" si="63"/>
        <v>0</v>
      </c>
      <c r="G37" s="83"/>
      <c r="H37" s="76"/>
      <c r="I37" s="170">
        <f t="shared" si="64"/>
        <v>0</v>
      </c>
      <c r="J37" s="83"/>
      <c r="K37" s="76"/>
      <c r="L37" s="170">
        <f t="shared" si="65"/>
        <v>0</v>
      </c>
      <c r="M37" s="83"/>
      <c r="N37" s="76"/>
      <c r="O37" s="170">
        <f t="shared" si="66"/>
        <v>0</v>
      </c>
      <c r="P37" s="83"/>
      <c r="Q37" s="76"/>
      <c r="R37" s="170">
        <f t="shared" si="67"/>
        <v>0</v>
      </c>
      <c r="S37" s="83"/>
      <c r="T37" s="76"/>
      <c r="U37" s="170">
        <f t="shared" si="68"/>
        <v>0</v>
      </c>
      <c r="V37" s="83"/>
      <c r="W37" s="76"/>
      <c r="X37" s="170">
        <f t="shared" si="69"/>
        <v>0</v>
      </c>
      <c r="Y37" s="83"/>
      <c r="Z37" s="76"/>
      <c r="AA37" s="170">
        <f t="shared" si="70"/>
        <v>0</v>
      </c>
      <c r="AB37" s="83"/>
      <c r="AC37" s="76"/>
      <c r="AD37" s="170">
        <f t="shared" si="71"/>
        <v>0</v>
      </c>
      <c r="AE37" s="83"/>
      <c r="AF37" s="76"/>
      <c r="AG37" s="170">
        <f t="shared" si="72"/>
        <v>0</v>
      </c>
      <c r="AH37" s="83"/>
      <c r="AI37" s="76"/>
      <c r="AJ37" s="170">
        <f t="shared" si="73"/>
        <v>0</v>
      </c>
      <c r="AK37" s="83"/>
      <c r="AL37" s="76"/>
      <c r="AM37" s="170">
        <f t="shared" si="74"/>
        <v>0</v>
      </c>
      <c r="AN37" s="183">
        <f t="shared" si="75"/>
        <v>0</v>
      </c>
      <c r="AO37" s="180">
        <f>AN37/8</f>
        <v>0</v>
      </c>
      <c r="AP37" s="47"/>
      <c r="AQ37" s="47"/>
      <c r="AR37" s="47"/>
      <c r="AS37" s="47"/>
      <c r="AT37" s="47"/>
      <c r="AU37" s="47"/>
      <c r="AV37" s="47"/>
    </row>
    <row r="38" spans="1:48" s="96" customFormat="1" x14ac:dyDescent="0.25">
      <c r="A38" s="105"/>
      <c r="B38" s="106"/>
      <c r="C38" s="82"/>
      <c r="D38" s="83"/>
      <c r="E38" s="76"/>
      <c r="F38" s="170"/>
      <c r="G38" s="83"/>
      <c r="H38" s="76"/>
      <c r="I38" s="170"/>
      <c r="J38" s="83"/>
      <c r="K38" s="76"/>
      <c r="L38" s="170"/>
      <c r="M38" s="83"/>
      <c r="N38" s="76"/>
      <c r="O38" s="170"/>
      <c r="P38" s="83"/>
      <c r="Q38" s="76"/>
      <c r="R38" s="170"/>
      <c r="S38" s="83"/>
      <c r="T38" s="76"/>
      <c r="U38" s="170"/>
      <c r="V38" s="83"/>
      <c r="W38" s="76"/>
      <c r="X38" s="170"/>
      <c r="Y38" s="83"/>
      <c r="Z38" s="76"/>
      <c r="AA38" s="170"/>
      <c r="AB38" s="83"/>
      <c r="AC38" s="76"/>
      <c r="AD38" s="170"/>
      <c r="AE38" s="83"/>
      <c r="AF38" s="76"/>
      <c r="AG38" s="170"/>
      <c r="AH38" s="83"/>
      <c r="AI38" s="76"/>
      <c r="AJ38" s="170"/>
      <c r="AK38" s="83"/>
      <c r="AL38" s="76"/>
      <c r="AM38" s="170"/>
      <c r="AN38" s="183"/>
      <c r="AO38" s="180"/>
      <c r="AP38" s="47"/>
      <c r="AQ38" s="47"/>
      <c r="AR38" s="47"/>
      <c r="AS38" s="47"/>
      <c r="AT38" s="47"/>
      <c r="AU38" s="47"/>
      <c r="AV38" s="47"/>
    </row>
    <row r="39" spans="1:48" s="96" customFormat="1" x14ac:dyDescent="0.25">
      <c r="A39" s="105"/>
      <c r="B39" s="106"/>
      <c r="C39" s="82"/>
      <c r="D39" s="83"/>
      <c r="E39" s="76"/>
      <c r="F39" s="170"/>
      <c r="G39" s="83"/>
      <c r="H39" s="76"/>
      <c r="I39" s="170"/>
      <c r="J39" s="83"/>
      <c r="K39" s="76"/>
      <c r="L39" s="170"/>
      <c r="M39" s="83"/>
      <c r="N39" s="76"/>
      <c r="O39" s="170"/>
      <c r="P39" s="83"/>
      <c r="Q39" s="76"/>
      <c r="R39" s="170"/>
      <c r="S39" s="83"/>
      <c r="T39" s="76"/>
      <c r="U39" s="170"/>
      <c r="V39" s="83"/>
      <c r="W39" s="76"/>
      <c r="X39" s="170"/>
      <c r="Y39" s="83"/>
      <c r="Z39" s="76"/>
      <c r="AA39" s="170"/>
      <c r="AB39" s="83"/>
      <c r="AC39" s="76"/>
      <c r="AD39" s="170"/>
      <c r="AE39" s="83"/>
      <c r="AF39" s="76"/>
      <c r="AG39" s="170"/>
      <c r="AH39" s="83"/>
      <c r="AI39" s="76"/>
      <c r="AJ39" s="170"/>
      <c r="AK39" s="83"/>
      <c r="AL39" s="76"/>
      <c r="AM39" s="170"/>
      <c r="AN39" s="183"/>
      <c r="AO39" s="180"/>
      <c r="AP39" s="47"/>
      <c r="AQ39" s="47"/>
      <c r="AR39" s="47"/>
      <c r="AS39" s="47"/>
      <c r="AT39" s="47"/>
      <c r="AU39" s="47"/>
      <c r="AV39" s="47"/>
    </row>
    <row r="40" spans="1:48" s="96" customFormat="1" x14ac:dyDescent="0.25">
      <c r="A40" s="105"/>
      <c r="B40" s="106"/>
      <c r="C40" s="82"/>
      <c r="D40" s="83"/>
      <c r="E40" s="76"/>
      <c r="F40" s="170"/>
      <c r="G40" s="83"/>
      <c r="H40" s="76"/>
      <c r="I40" s="170"/>
      <c r="J40" s="83"/>
      <c r="K40" s="76"/>
      <c r="L40" s="170"/>
      <c r="M40" s="83"/>
      <c r="N40" s="76"/>
      <c r="O40" s="170"/>
      <c r="P40" s="83"/>
      <c r="Q40" s="76"/>
      <c r="R40" s="170"/>
      <c r="S40" s="83"/>
      <c r="T40" s="76"/>
      <c r="U40" s="170"/>
      <c r="V40" s="83"/>
      <c r="W40" s="76"/>
      <c r="X40" s="170"/>
      <c r="Y40" s="83"/>
      <c r="Z40" s="76"/>
      <c r="AA40" s="170"/>
      <c r="AB40" s="83"/>
      <c r="AC40" s="76"/>
      <c r="AD40" s="170"/>
      <c r="AE40" s="83"/>
      <c r="AF40" s="76"/>
      <c r="AG40" s="170"/>
      <c r="AH40" s="83"/>
      <c r="AI40" s="76"/>
      <c r="AJ40" s="170"/>
      <c r="AK40" s="83"/>
      <c r="AL40" s="76"/>
      <c r="AM40" s="170"/>
      <c r="AN40" s="183"/>
      <c r="AO40" s="180"/>
      <c r="AP40" s="47"/>
      <c r="AQ40" s="47"/>
      <c r="AR40" s="47"/>
      <c r="AS40" s="47"/>
      <c r="AT40" s="47"/>
      <c r="AU40" s="47"/>
      <c r="AV40" s="47"/>
    </row>
    <row r="41" spans="1:48" ht="15.75" thickBot="1" x14ac:dyDescent="0.3">
      <c r="A41" s="105" t="s">
        <v>105</v>
      </c>
      <c r="B41" s="106"/>
      <c r="C41" s="82">
        <v>0</v>
      </c>
      <c r="D41" s="83">
        <v>0</v>
      </c>
      <c r="E41" s="76"/>
      <c r="F41" s="170">
        <f t="shared" si="63"/>
        <v>0</v>
      </c>
      <c r="G41" s="83"/>
      <c r="H41" s="76"/>
      <c r="I41" s="170">
        <f t="shared" si="64"/>
        <v>0</v>
      </c>
      <c r="J41" s="83"/>
      <c r="K41" s="76"/>
      <c r="L41" s="170">
        <f t="shared" si="65"/>
        <v>0</v>
      </c>
      <c r="M41" s="83"/>
      <c r="N41" s="76"/>
      <c r="O41" s="170">
        <f t="shared" si="66"/>
        <v>0</v>
      </c>
      <c r="P41" s="83"/>
      <c r="Q41" s="76"/>
      <c r="R41" s="170">
        <f t="shared" si="67"/>
        <v>0</v>
      </c>
      <c r="S41" s="83"/>
      <c r="T41" s="76"/>
      <c r="U41" s="170">
        <f t="shared" si="68"/>
        <v>0</v>
      </c>
      <c r="V41" s="83"/>
      <c r="W41" s="76"/>
      <c r="X41" s="170">
        <f t="shared" si="69"/>
        <v>0</v>
      </c>
      <c r="Y41" s="83"/>
      <c r="Z41" s="76"/>
      <c r="AA41" s="170">
        <f t="shared" si="70"/>
        <v>0</v>
      </c>
      <c r="AB41" s="83"/>
      <c r="AC41" s="76"/>
      <c r="AD41" s="170">
        <f t="shared" si="71"/>
        <v>0</v>
      </c>
      <c r="AE41" s="83"/>
      <c r="AF41" s="76"/>
      <c r="AG41" s="170">
        <f t="shared" si="72"/>
        <v>0</v>
      </c>
      <c r="AH41" s="83"/>
      <c r="AI41" s="76"/>
      <c r="AJ41" s="170">
        <f t="shared" si="73"/>
        <v>0</v>
      </c>
      <c r="AK41" s="83"/>
      <c r="AL41" s="76"/>
      <c r="AM41" s="170">
        <f t="shared" si="74"/>
        <v>0</v>
      </c>
      <c r="AN41" s="183">
        <f t="shared" si="75"/>
        <v>0</v>
      </c>
      <c r="AO41" s="180">
        <f>AN41/8</f>
        <v>0</v>
      </c>
    </row>
    <row r="42" spans="1:48" s="96" customFormat="1" ht="16.5" thickBot="1" x14ac:dyDescent="0.3">
      <c r="A42" s="107" t="s">
        <v>29</v>
      </c>
      <c r="B42" s="208">
        <f>AN42/AN144</f>
        <v>6.5326633165829151E-2</v>
      </c>
      <c r="C42" s="204">
        <f t="shared" ref="C42:AL42" si="79">SUM(C43:C60)</f>
        <v>920</v>
      </c>
      <c r="D42" s="205">
        <f t="shared" si="79"/>
        <v>705</v>
      </c>
      <c r="E42" s="190">
        <f t="shared" si="79"/>
        <v>690</v>
      </c>
      <c r="F42" s="174">
        <f t="shared" si="63"/>
        <v>15</v>
      </c>
      <c r="G42" s="205">
        <f t="shared" si="79"/>
        <v>380</v>
      </c>
      <c r="H42" s="190">
        <f t="shared" si="79"/>
        <v>480</v>
      </c>
      <c r="I42" s="174">
        <f t="shared" si="64"/>
        <v>-100</v>
      </c>
      <c r="J42" s="205">
        <f t="shared" si="79"/>
        <v>0</v>
      </c>
      <c r="K42" s="190">
        <f t="shared" si="79"/>
        <v>0</v>
      </c>
      <c r="L42" s="174">
        <f t="shared" si="65"/>
        <v>0</v>
      </c>
      <c r="M42" s="205">
        <f t="shared" si="79"/>
        <v>0</v>
      </c>
      <c r="N42" s="190">
        <f t="shared" si="79"/>
        <v>0</v>
      </c>
      <c r="O42" s="174">
        <f t="shared" si="66"/>
        <v>0</v>
      </c>
      <c r="P42" s="205">
        <f t="shared" si="79"/>
        <v>0</v>
      </c>
      <c r="Q42" s="190">
        <f t="shared" si="79"/>
        <v>0</v>
      </c>
      <c r="R42" s="174">
        <f t="shared" si="67"/>
        <v>0</v>
      </c>
      <c r="S42" s="205">
        <f t="shared" si="79"/>
        <v>0</v>
      </c>
      <c r="T42" s="190">
        <f t="shared" si="79"/>
        <v>0</v>
      </c>
      <c r="U42" s="174">
        <f t="shared" si="68"/>
        <v>0</v>
      </c>
      <c r="V42" s="205">
        <f t="shared" si="79"/>
        <v>0</v>
      </c>
      <c r="W42" s="190">
        <f t="shared" si="79"/>
        <v>0</v>
      </c>
      <c r="X42" s="174">
        <f t="shared" si="69"/>
        <v>0</v>
      </c>
      <c r="Y42" s="205">
        <f t="shared" si="79"/>
        <v>0</v>
      </c>
      <c r="Z42" s="190">
        <f t="shared" si="79"/>
        <v>0</v>
      </c>
      <c r="AA42" s="174">
        <f t="shared" si="70"/>
        <v>0</v>
      </c>
      <c r="AB42" s="205">
        <f t="shared" si="79"/>
        <v>0</v>
      </c>
      <c r="AC42" s="190">
        <f t="shared" si="79"/>
        <v>0</v>
      </c>
      <c r="AD42" s="174">
        <f t="shared" si="71"/>
        <v>0</v>
      </c>
      <c r="AE42" s="205">
        <f t="shared" si="79"/>
        <v>0</v>
      </c>
      <c r="AF42" s="190">
        <f t="shared" si="79"/>
        <v>0</v>
      </c>
      <c r="AG42" s="174">
        <f t="shared" si="72"/>
        <v>0</v>
      </c>
      <c r="AH42" s="205">
        <f t="shared" si="79"/>
        <v>0</v>
      </c>
      <c r="AI42" s="190">
        <f t="shared" si="79"/>
        <v>0</v>
      </c>
      <c r="AJ42" s="174">
        <f t="shared" si="73"/>
        <v>0</v>
      </c>
      <c r="AK42" s="205">
        <f t="shared" si="79"/>
        <v>0</v>
      </c>
      <c r="AL42" s="190">
        <f t="shared" si="79"/>
        <v>0</v>
      </c>
      <c r="AM42" s="174">
        <f t="shared" si="74"/>
        <v>0</v>
      </c>
      <c r="AN42" s="189">
        <f t="shared" si="75"/>
        <v>1170</v>
      </c>
      <c r="AO42" s="190">
        <f t="shared" ref="AO42" si="80">AN42/8</f>
        <v>146.25</v>
      </c>
      <c r="AP42" s="47"/>
      <c r="AQ42" s="47"/>
      <c r="AR42" s="47"/>
      <c r="AS42" s="47"/>
      <c r="AT42" s="47"/>
      <c r="AU42" s="47"/>
      <c r="AV42" s="47"/>
    </row>
    <row r="43" spans="1:48" s="96" customFormat="1" x14ac:dyDescent="0.25">
      <c r="A43" s="108" t="s">
        <v>55</v>
      </c>
      <c r="B43" s="102"/>
      <c r="C43" s="82">
        <v>55</v>
      </c>
      <c r="D43" s="109">
        <v>55</v>
      </c>
      <c r="E43" s="110">
        <v>55</v>
      </c>
      <c r="F43" s="175">
        <f t="shared" si="63"/>
        <v>0</v>
      </c>
      <c r="G43" s="109">
        <v>55</v>
      </c>
      <c r="H43" s="110">
        <v>55</v>
      </c>
      <c r="I43" s="175">
        <f t="shared" si="64"/>
        <v>0</v>
      </c>
      <c r="J43" s="109"/>
      <c r="K43" s="110"/>
      <c r="L43" s="175">
        <f t="shared" si="65"/>
        <v>0</v>
      </c>
      <c r="M43" s="109"/>
      <c r="N43" s="110"/>
      <c r="O43" s="175">
        <f t="shared" si="66"/>
        <v>0</v>
      </c>
      <c r="P43" s="109"/>
      <c r="Q43" s="110"/>
      <c r="R43" s="175">
        <f t="shared" si="67"/>
        <v>0</v>
      </c>
      <c r="S43" s="109"/>
      <c r="T43" s="110"/>
      <c r="U43" s="175">
        <f t="shared" si="68"/>
        <v>0</v>
      </c>
      <c r="V43" s="109"/>
      <c r="W43" s="110"/>
      <c r="X43" s="175">
        <f t="shared" si="69"/>
        <v>0</v>
      </c>
      <c r="Y43" s="109"/>
      <c r="Z43" s="110"/>
      <c r="AA43" s="175">
        <f t="shared" si="70"/>
        <v>0</v>
      </c>
      <c r="AB43" s="109"/>
      <c r="AC43" s="110"/>
      <c r="AD43" s="175">
        <f t="shared" si="71"/>
        <v>0</v>
      </c>
      <c r="AE43" s="109"/>
      <c r="AF43" s="110"/>
      <c r="AG43" s="175">
        <f t="shared" si="72"/>
        <v>0</v>
      </c>
      <c r="AH43" s="109"/>
      <c r="AI43" s="110"/>
      <c r="AJ43" s="175">
        <f t="shared" si="73"/>
        <v>0</v>
      </c>
      <c r="AK43" s="109"/>
      <c r="AL43" s="110"/>
      <c r="AM43" s="175">
        <f t="shared" si="74"/>
        <v>0</v>
      </c>
      <c r="AN43" s="183">
        <f t="shared" si="75"/>
        <v>110</v>
      </c>
      <c r="AO43" s="180">
        <f>AN43/8</f>
        <v>13.75</v>
      </c>
      <c r="AP43" s="47"/>
      <c r="AQ43" s="47"/>
      <c r="AR43" s="47"/>
      <c r="AS43" s="47"/>
      <c r="AT43" s="47"/>
      <c r="AU43" s="47"/>
      <c r="AV43" s="47"/>
    </row>
    <row r="44" spans="1:48" s="96" customFormat="1" x14ac:dyDescent="0.25">
      <c r="A44" s="111" t="s">
        <v>59</v>
      </c>
      <c r="B44" s="102"/>
      <c r="C44" s="82">
        <v>75</v>
      </c>
      <c r="D44" s="109">
        <v>75</v>
      </c>
      <c r="E44" s="110">
        <v>75</v>
      </c>
      <c r="F44" s="175">
        <f t="shared" si="63"/>
        <v>0</v>
      </c>
      <c r="G44" s="109">
        <v>75</v>
      </c>
      <c r="H44" s="110">
        <v>75</v>
      </c>
      <c r="I44" s="175">
        <f t="shared" si="64"/>
        <v>0</v>
      </c>
      <c r="J44" s="109"/>
      <c r="K44" s="110"/>
      <c r="L44" s="175">
        <f t="shared" si="65"/>
        <v>0</v>
      </c>
      <c r="M44" s="109"/>
      <c r="N44" s="110"/>
      <c r="O44" s="175">
        <f t="shared" si="66"/>
        <v>0</v>
      </c>
      <c r="P44" s="109"/>
      <c r="Q44" s="110"/>
      <c r="R44" s="175">
        <f t="shared" si="67"/>
        <v>0</v>
      </c>
      <c r="S44" s="109"/>
      <c r="T44" s="110"/>
      <c r="U44" s="175">
        <f t="shared" si="68"/>
        <v>0</v>
      </c>
      <c r="V44" s="109"/>
      <c r="W44" s="110"/>
      <c r="X44" s="175">
        <f t="shared" si="69"/>
        <v>0</v>
      </c>
      <c r="Y44" s="109"/>
      <c r="Z44" s="110"/>
      <c r="AA44" s="175">
        <f t="shared" si="70"/>
        <v>0</v>
      </c>
      <c r="AB44" s="109"/>
      <c r="AC44" s="110"/>
      <c r="AD44" s="175">
        <f t="shared" si="71"/>
        <v>0</v>
      </c>
      <c r="AE44" s="109"/>
      <c r="AF44" s="110"/>
      <c r="AG44" s="175">
        <f t="shared" si="72"/>
        <v>0</v>
      </c>
      <c r="AH44" s="109"/>
      <c r="AI44" s="110"/>
      <c r="AJ44" s="175">
        <f t="shared" si="73"/>
        <v>0</v>
      </c>
      <c r="AK44" s="109"/>
      <c r="AL44" s="110"/>
      <c r="AM44" s="175">
        <f t="shared" si="74"/>
        <v>0</v>
      </c>
      <c r="AN44" s="183">
        <f t="shared" si="75"/>
        <v>150</v>
      </c>
      <c r="AO44" s="180">
        <f t="shared" ref="AO44" si="81">AN44/8</f>
        <v>18.75</v>
      </c>
      <c r="AP44" s="47"/>
      <c r="AQ44" s="47"/>
      <c r="AR44" s="47"/>
      <c r="AS44" s="47"/>
      <c r="AT44" s="47"/>
      <c r="AU44" s="47"/>
      <c r="AV44" s="47"/>
    </row>
    <row r="45" spans="1:48" s="96" customFormat="1" x14ac:dyDescent="0.25">
      <c r="A45" s="112" t="s">
        <v>8</v>
      </c>
      <c r="B45" s="98"/>
      <c r="C45" s="82">
        <v>0</v>
      </c>
      <c r="D45" s="109">
        <v>0</v>
      </c>
      <c r="E45" s="110"/>
      <c r="F45" s="175">
        <f t="shared" si="63"/>
        <v>0</v>
      </c>
      <c r="G45" s="109"/>
      <c r="H45" s="110"/>
      <c r="I45" s="175">
        <f t="shared" si="64"/>
        <v>0</v>
      </c>
      <c r="J45" s="109"/>
      <c r="K45" s="110"/>
      <c r="L45" s="175">
        <f t="shared" si="65"/>
        <v>0</v>
      </c>
      <c r="M45" s="109"/>
      <c r="N45" s="110"/>
      <c r="O45" s="175">
        <f t="shared" si="66"/>
        <v>0</v>
      </c>
      <c r="P45" s="109"/>
      <c r="Q45" s="110"/>
      <c r="R45" s="175">
        <f t="shared" si="67"/>
        <v>0</v>
      </c>
      <c r="S45" s="109"/>
      <c r="T45" s="110"/>
      <c r="U45" s="175">
        <f t="shared" si="68"/>
        <v>0</v>
      </c>
      <c r="V45" s="109"/>
      <c r="W45" s="110"/>
      <c r="X45" s="175">
        <f t="shared" si="69"/>
        <v>0</v>
      </c>
      <c r="Y45" s="109"/>
      <c r="Z45" s="110"/>
      <c r="AA45" s="175">
        <f t="shared" si="70"/>
        <v>0</v>
      </c>
      <c r="AB45" s="109"/>
      <c r="AC45" s="110"/>
      <c r="AD45" s="175">
        <f t="shared" si="71"/>
        <v>0</v>
      </c>
      <c r="AE45" s="109"/>
      <c r="AF45" s="110"/>
      <c r="AG45" s="175">
        <f t="shared" si="72"/>
        <v>0</v>
      </c>
      <c r="AH45" s="109"/>
      <c r="AI45" s="110"/>
      <c r="AJ45" s="175">
        <f t="shared" si="73"/>
        <v>0</v>
      </c>
      <c r="AK45" s="109"/>
      <c r="AL45" s="110"/>
      <c r="AM45" s="175">
        <f t="shared" si="74"/>
        <v>0</v>
      </c>
      <c r="AN45" s="183">
        <f t="shared" si="75"/>
        <v>0</v>
      </c>
      <c r="AO45" s="180">
        <f>AN45/8</f>
        <v>0</v>
      </c>
      <c r="AP45" s="47"/>
      <c r="AQ45" s="47"/>
      <c r="AR45" s="47"/>
      <c r="AS45" s="47"/>
      <c r="AT45" s="47"/>
      <c r="AU45" s="47"/>
      <c r="AV45" s="47"/>
    </row>
    <row r="46" spans="1:48" s="96" customFormat="1" x14ac:dyDescent="0.25">
      <c r="A46" s="111" t="s">
        <v>9</v>
      </c>
      <c r="B46" s="113"/>
      <c r="C46" s="82">
        <v>165</v>
      </c>
      <c r="D46" s="109">
        <v>165</v>
      </c>
      <c r="E46" s="110">
        <v>200</v>
      </c>
      <c r="F46" s="175">
        <f t="shared" si="63"/>
        <v>-35</v>
      </c>
      <c r="G46" s="109">
        <v>170</v>
      </c>
      <c r="H46" s="110">
        <v>200</v>
      </c>
      <c r="I46" s="175">
        <f t="shared" si="64"/>
        <v>-30</v>
      </c>
      <c r="J46" s="109"/>
      <c r="K46" s="110"/>
      <c r="L46" s="175">
        <f t="shared" si="65"/>
        <v>0</v>
      </c>
      <c r="M46" s="109"/>
      <c r="N46" s="110"/>
      <c r="O46" s="175">
        <f t="shared" si="66"/>
        <v>0</v>
      </c>
      <c r="P46" s="109"/>
      <c r="Q46" s="110"/>
      <c r="R46" s="175">
        <f t="shared" si="67"/>
        <v>0</v>
      </c>
      <c r="S46" s="109"/>
      <c r="T46" s="110"/>
      <c r="U46" s="175">
        <f t="shared" si="68"/>
        <v>0</v>
      </c>
      <c r="V46" s="109"/>
      <c r="W46" s="110"/>
      <c r="X46" s="175">
        <f t="shared" si="69"/>
        <v>0</v>
      </c>
      <c r="Y46" s="109"/>
      <c r="Z46" s="110"/>
      <c r="AA46" s="175">
        <f t="shared" si="70"/>
        <v>0</v>
      </c>
      <c r="AB46" s="109"/>
      <c r="AC46" s="110"/>
      <c r="AD46" s="175">
        <f t="shared" si="71"/>
        <v>0</v>
      </c>
      <c r="AE46" s="109"/>
      <c r="AF46" s="110"/>
      <c r="AG46" s="175">
        <f t="shared" si="72"/>
        <v>0</v>
      </c>
      <c r="AH46" s="109"/>
      <c r="AI46" s="110"/>
      <c r="AJ46" s="175">
        <f t="shared" si="73"/>
        <v>0</v>
      </c>
      <c r="AK46" s="109"/>
      <c r="AL46" s="110"/>
      <c r="AM46" s="175">
        <f t="shared" si="74"/>
        <v>0</v>
      </c>
      <c r="AN46" s="183">
        <f t="shared" si="75"/>
        <v>400</v>
      </c>
      <c r="AO46" s="180">
        <f>AN46/8</f>
        <v>50</v>
      </c>
      <c r="AP46" s="47"/>
      <c r="AQ46" s="47"/>
      <c r="AR46" s="47"/>
      <c r="AS46" s="47"/>
      <c r="AT46" s="47"/>
      <c r="AU46" s="47"/>
      <c r="AV46" s="47"/>
    </row>
    <row r="47" spans="1:48" s="96" customFormat="1" x14ac:dyDescent="0.25">
      <c r="A47" s="111" t="s">
        <v>10</v>
      </c>
      <c r="B47" s="113"/>
      <c r="C47" s="82">
        <v>80</v>
      </c>
      <c r="D47" s="109">
        <v>80</v>
      </c>
      <c r="E47" s="110">
        <v>100</v>
      </c>
      <c r="F47" s="175">
        <f t="shared" si="63"/>
        <v>-20</v>
      </c>
      <c r="G47" s="109">
        <v>80</v>
      </c>
      <c r="H47" s="110">
        <v>100</v>
      </c>
      <c r="I47" s="175">
        <f t="shared" si="64"/>
        <v>-20</v>
      </c>
      <c r="J47" s="109"/>
      <c r="K47" s="110"/>
      <c r="L47" s="175">
        <f t="shared" si="65"/>
        <v>0</v>
      </c>
      <c r="M47" s="109"/>
      <c r="N47" s="110"/>
      <c r="O47" s="175">
        <f t="shared" si="66"/>
        <v>0</v>
      </c>
      <c r="P47" s="109"/>
      <c r="Q47" s="110"/>
      <c r="R47" s="175">
        <f t="shared" si="67"/>
        <v>0</v>
      </c>
      <c r="S47" s="109"/>
      <c r="T47" s="110"/>
      <c r="U47" s="175">
        <f t="shared" si="68"/>
        <v>0</v>
      </c>
      <c r="V47" s="109"/>
      <c r="W47" s="110"/>
      <c r="X47" s="175">
        <f t="shared" si="69"/>
        <v>0</v>
      </c>
      <c r="Y47" s="109"/>
      <c r="Z47" s="110"/>
      <c r="AA47" s="175">
        <f t="shared" si="70"/>
        <v>0</v>
      </c>
      <c r="AB47" s="109"/>
      <c r="AC47" s="110"/>
      <c r="AD47" s="175">
        <f t="shared" si="71"/>
        <v>0</v>
      </c>
      <c r="AE47" s="109"/>
      <c r="AF47" s="110"/>
      <c r="AG47" s="175">
        <f t="shared" si="72"/>
        <v>0</v>
      </c>
      <c r="AH47" s="109"/>
      <c r="AI47" s="110"/>
      <c r="AJ47" s="175">
        <f t="shared" si="73"/>
        <v>0</v>
      </c>
      <c r="AK47" s="109"/>
      <c r="AL47" s="110"/>
      <c r="AM47" s="175">
        <f t="shared" si="74"/>
        <v>0</v>
      </c>
      <c r="AN47" s="183">
        <f t="shared" si="75"/>
        <v>200</v>
      </c>
      <c r="AO47" s="180">
        <f>AN47/8</f>
        <v>25</v>
      </c>
      <c r="AP47" s="47"/>
      <c r="AQ47" s="47"/>
      <c r="AR47" s="47"/>
      <c r="AS47" s="47"/>
      <c r="AT47" s="47"/>
      <c r="AU47" s="47"/>
      <c r="AV47" s="47"/>
    </row>
    <row r="48" spans="1:48" s="96" customFormat="1" x14ac:dyDescent="0.25">
      <c r="A48" s="111" t="s">
        <v>56</v>
      </c>
      <c r="B48" s="113"/>
      <c r="C48" s="82">
        <v>120</v>
      </c>
      <c r="D48" s="109">
        <v>0</v>
      </c>
      <c r="E48" s="110"/>
      <c r="F48" s="175">
        <f t="shared" si="63"/>
        <v>0</v>
      </c>
      <c r="G48" s="109"/>
      <c r="H48" s="110"/>
      <c r="I48" s="175">
        <f t="shared" si="64"/>
        <v>0</v>
      </c>
      <c r="J48" s="109"/>
      <c r="K48" s="110"/>
      <c r="L48" s="175">
        <f t="shared" si="65"/>
        <v>0</v>
      </c>
      <c r="M48" s="109"/>
      <c r="N48" s="110"/>
      <c r="O48" s="175">
        <f t="shared" si="66"/>
        <v>0</v>
      </c>
      <c r="P48" s="109"/>
      <c r="Q48" s="110"/>
      <c r="R48" s="175">
        <f t="shared" si="67"/>
        <v>0</v>
      </c>
      <c r="S48" s="109"/>
      <c r="T48" s="110"/>
      <c r="U48" s="175">
        <f t="shared" si="68"/>
        <v>0</v>
      </c>
      <c r="V48" s="109"/>
      <c r="W48" s="110"/>
      <c r="X48" s="175">
        <f t="shared" si="69"/>
        <v>0</v>
      </c>
      <c r="Y48" s="109"/>
      <c r="Z48" s="110"/>
      <c r="AA48" s="175">
        <f t="shared" si="70"/>
        <v>0</v>
      </c>
      <c r="AB48" s="109"/>
      <c r="AC48" s="110"/>
      <c r="AD48" s="175">
        <f t="shared" si="71"/>
        <v>0</v>
      </c>
      <c r="AE48" s="109"/>
      <c r="AF48" s="110"/>
      <c r="AG48" s="175">
        <f t="shared" si="72"/>
        <v>0</v>
      </c>
      <c r="AH48" s="109"/>
      <c r="AI48" s="110"/>
      <c r="AJ48" s="175">
        <f t="shared" si="73"/>
        <v>0</v>
      </c>
      <c r="AK48" s="109"/>
      <c r="AL48" s="110"/>
      <c r="AM48" s="175">
        <f t="shared" si="74"/>
        <v>0</v>
      </c>
      <c r="AN48" s="183">
        <f t="shared" si="75"/>
        <v>0</v>
      </c>
      <c r="AO48" s="180">
        <f>AN48/8</f>
        <v>0</v>
      </c>
      <c r="AP48" s="47"/>
      <c r="AQ48" s="47"/>
      <c r="AR48" s="47"/>
      <c r="AS48" s="47"/>
      <c r="AT48" s="47"/>
      <c r="AU48" s="47"/>
      <c r="AV48" s="47"/>
    </row>
    <row r="49" spans="1:48" s="96" customFormat="1" x14ac:dyDescent="0.25">
      <c r="A49" s="111" t="s">
        <v>11</v>
      </c>
      <c r="B49" s="113"/>
      <c r="C49" s="82">
        <v>95</v>
      </c>
      <c r="D49" s="109">
        <v>0</v>
      </c>
      <c r="E49" s="110"/>
      <c r="F49" s="175">
        <f t="shared" si="63"/>
        <v>0</v>
      </c>
      <c r="G49" s="109"/>
      <c r="H49" s="110"/>
      <c r="I49" s="175">
        <f t="shared" si="64"/>
        <v>0</v>
      </c>
      <c r="J49" s="109"/>
      <c r="K49" s="110"/>
      <c r="L49" s="175">
        <f t="shared" si="65"/>
        <v>0</v>
      </c>
      <c r="M49" s="109"/>
      <c r="N49" s="110"/>
      <c r="O49" s="175">
        <f t="shared" si="66"/>
        <v>0</v>
      </c>
      <c r="P49" s="109"/>
      <c r="Q49" s="110"/>
      <c r="R49" s="175">
        <f t="shared" si="67"/>
        <v>0</v>
      </c>
      <c r="S49" s="109"/>
      <c r="T49" s="110"/>
      <c r="U49" s="175">
        <f t="shared" si="68"/>
        <v>0</v>
      </c>
      <c r="V49" s="109"/>
      <c r="W49" s="110"/>
      <c r="X49" s="175">
        <f t="shared" si="69"/>
        <v>0</v>
      </c>
      <c r="Y49" s="109"/>
      <c r="Z49" s="110"/>
      <c r="AA49" s="175">
        <f t="shared" si="70"/>
        <v>0</v>
      </c>
      <c r="AB49" s="109"/>
      <c r="AC49" s="110"/>
      <c r="AD49" s="175">
        <f t="shared" si="71"/>
        <v>0</v>
      </c>
      <c r="AE49" s="109"/>
      <c r="AF49" s="110"/>
      <c r="AG49" s="175">
        <f t="shared" si="72"/>
        <v>0</v>
      </c>
      <c r="AH49" s="109"/>
      <c r="AI49" s="110"/>
      <c r="AJ49" s="175">
        <f t="shared" si="73"/>
        <v>0</v>
      </c>
      <c r="AK49" s="109"/>
      <c r="AL49" s="110"/>
      <c r="AM49" s="175">
        <f t="shared" si="74"/>
        <v>0</v>
      </c>
      <c r="AN49" s="183">
        <f t="shared" si="75"/>
        <v>0</v>
      </c>
      <c r="AO49" s="180">
        <f>AN49/8</f>
        <v>0</v>
      </c>
      <c r="AP49" s="47"/>
      <c r="AQ49" s="47"/>
      <c r="AR49" s="47"/>
      <c r="AS49" s="47"/>
      <c r="AT49" s="47"/>
      <c r="AU49" s="47"/>
      <c r="AV49" s="47"/>
    </row>
    <row r="50" spans="1:48" s="96" customFormat="1" x14ac:dyDescent="0.25">
      <c r="A50" s="111" t="s">
        <v>61</v>
      </c>
      <c r="B50" s="113"/>
      <c r="C50" s="82">
        <v>0</v>
      </c>
      <c r="D50" s="109">
        <v>0</v>
      </c>
      <c r="E50" s="110"/>
      <c r="F50" s="175">
        <f t="shared" si="63"/>
        <v>0</v>
      </c>
      <c r="G50" s="109"/>
      <c r="H50" s="110"/>
      <c r="I50" s="175">
        <f t="shared" si="64"/>
        <v>0</v>
      </c>
      <c r="J50" s="109"/>
      <c r="K50" s="110"/>
      <c r="L50" s="175">
        <f t="shared" si="65"/>
        <v>0</v>
      </c>
      <c r="M50" s="109"/>
      <c r="N50" s="110"/>
      <c r="O50" s="175">
        <f t="shared" si="66"/>
        <v>0</v>
      </c>
      <c r="P50" s="109"/>
      <c r="Q50" s="110"/>
      <c r="R50" s="175">
        <f t="shared" si="67"/>
        <v>0</v>
      </c>
      <c r="S50" s="109"/>
      <c r="T50" s="110"/>
      <c r="U50" s="175">
        <f t="shared" si="68"/>
        <v>0</v>
      </c>
      <c r="V50" s="109"/>
      <c r="W50" s="110"/>
      <c r="X50" s="175">
        <f t="shared" si="69"/>
        <v>0</v>
      </c>
      <c r="Y50" s="109"/>
      <c r="Z50" s="110"/>
      <c r="AA50" s="175">
        <f t="shared" si="70"/>
        <v>0</v>
      </c>
      <c r="AB50" s="109"/>
      <c r="AC50" s="110"/>
      <c r="AD50" s="175">
        <f t="shared" si="71"/>
        <v>0</v>
      </c>
      <c r="AE50" s="109"/>
      <c r="AF50" s="110"/>
      <c r="AG50" s="175">
        <f t="shared" si="72"/>
        <v>0</v>
      </c>
      <c r="AH50" s="109"/>
      <c r="AI50" s="110"/>
      <c r="AJ50" s="175">
        <f t="shared" si="73"/>
        <v>0</v>
      </c>
      <c r="AK50" s="109"/>
      <c r="AL50" s="110"/>
      <c r="AM50" s="175">
        <f t="shared" si="74"/>
        <v>0</v>
      </c>
      <c r="AN50" s="183">
        <f t="shared" si="75"/>
        <v>0</v>
      </c>
      <c r="AO50" s="180">
        <f t="shared" ref="AO50" si="82">AN50/8</f>
        <v>0</v>
      </c>
      <c r="AP50" s="47"/>
      <c r="AQ50" s="47"/>
      <c r="AR50" s="47"/>
      <c r="AS50" s="47"/>
      <c r="AT50" s="47"/>
      <c r="AU50" s="47"/>
      <c r="AV50" s="47"/>
    </row>
    <row r="51" spans="1:48" s="96" customFormat="1" x14ac:dyDescent="0.25">
      <c r="A51" s="111" t="s">
        <v>12</v>
      </c>
      <c r="B51" s="113"/>
      <c r="C51" s="82">
        <v>50</v>
      </c>
      <c r="D51" s="109">
        <v>50</v>
      </c>
      <c r="E51" s="110">
        <v>30</v>
      </c>
      <c r="F51" s="175">
        <f t="shared" si="63"/>
        <v>20</v>
      </c>
      <c r="G51" s="109">
        <v>0</v>
      </c>
      <c r="H51" s="110">
        <v>50</v>
      </c>
      <c r="I51" s="175">
        <f t="shared" si="64"/>
        <v>-50</v>
      </c>
      <c r="J51" s="109"/>
      <c r="K51" s="110"/>
      <c r="L51" s="175">
        <f t="shared" si="65"/>
        <v>0</v>
      </c>
      <c r="M51" s="109"/>
      <c r="N51" s="110"/>
      <c r="O51" s="175">
        <f t="shared" si="66"/>
        <v>0</v>
      </c>
      <c r="P51" s="109"/>
      <c r="Q51" s="110"/>
      <c r="R51" s="175">
        <f t="shared" si="67"/>
        <v>0</v>
      </c>
      <c r="S51" s="109"/>
      <c r="T51" s="110"/>
      <c r="U51" s="175">
        <f t="shared" si="68"/>
        <v>0</v>
      </c>
      <c r="V51" s="109"/>
      <c r="W51" s="110"/>
      <c r="X51" s="175">
        <f t="shared" si="69"/>
        <v>0</v>
      </c>
      <c r="Y51" s="109"/>
      <c r="Z51" s="110"/>
      <c r="AA51" s="175">
        <f t="shared" si="70"/>
        <v>0</v>
      </c>
      <c r="AB51" s="109"/>
      <c r="AC51" s="110"/>
      <c r="AD51" s="175">
        <f t="shared" si="71"/>
        <v>0</v>
      </c>
      <c r="AE51" s="109"/>
      <c r="AF51" s="110"/>
      <c r="AG51" s="175">
        <f t="shared" si="72"/>
        <v>0</v>
      </c>
      <c r="AH51" s="109"/>
      <c r="AI51" s="110"/>
      <c r="AJ51" s="175">
        <f t="shared" si="73"/>
        <v>0</v>
      </c>
      <c r="AK51" s="109"/>
      <c r="AL51" s="110"/>
      <c r="AM51" s="175">
        <f t="shared" si="74"/>
        <v>0</v>
      </c>
      <c r="AN51" s="183">
        <f t="shared" si="75"/>
        <v>80</v>
      </c>
      <c r="AO51" s="180">
        <f>AN51/8</f>
        <v>10</v>
      </c>
      <c r="AP51" s="47"/>
      <c r="AQ51" s="47"/>
      <c r="AR51" s="47"/>
      <c r="AS51" s="47"/>
      <c r="AT51" s="47"/>
      <c r="AU51" s="47"/>
      <c r="AV51" s="47"/>
    </row>
    <row r="52" spans="1:48" s="96" customFormat="1" x14ac:dyDescent="0.25">
      <c r="A52" s="111" t="s">
        <v>13</v>
      </c>
      <c r="B52" s="113"/>
      <c r="C52" s="82">
        <v>80</v>
      </c>
      <c r="D52" s="109">
        <v>80</v>
      </c>
      <c r="E52" s="110">
        <v>80</v>
      </c>
      <c r="F52" s="175">
        <f t="shared" si="63"/>
        <v>0</v>
      </c>
      <c r="G52" s="109">
        <v>0</v>
      </c>
      <c r="H52" s="110">
        <v>0</v>
      </c>
      <c r="I52" s="175">
        <f t="shared" si="64"/>
        <v>0</v>
      </c>
      <c r="J52" s="109"/>
      <c r="K52" s="110"/>
      <c r="L52" s="175">
        <f t="shared" si="65"/>
        <v>0</v>
      </c>
      <c r="M52" s="109"/>
      <c r="N52" s="110"/>
      <c r="O52" s="175">
        <f t="shared" si="66"/>
        <v>0</v>
      </c>
      <c r="P52" s="109"/>
      <c r="Q52" s="110"/>
      <c r="R52" s="175">
        <f t="shared" si="67"/>
        <v>0</v>
      </c>
      <c r="S52" s="109"/>
      <c r="T52" s="110"/>
      <c r="U52" s="175">
        <f t="shared" si="68"/>
        <v>0</v>
      </c>
      <c r="V52" s="109"/>
      <c r="W52" s="110"/>
      <c r="X52" s="175">
        <f t="shared" si="69"/>
        <v>0</v>
      </c>
      <c r="Y52" s="109"/>
      <c r="Z52" s="110"/>
      <c r="AA52" s="175">
        <f t="shared" si="70"/>
        <v>0</v>
      </c>
      <c r="AB52" s="109"/>
      <c r="AC52" s="110"/>
      <c r="AD52" s="175">
        <f t="shared" si="71"/>
        <v>0</v>
      </c>
      <c r="AE52" s="109"/>
      <c r="AF52" s="110"/>
      <c r="AG52" s="175">
        <f t="shared" si="72"/>
        <v>0</v>
      </c>
      <c r="AH52" s="109"/>
      <c r="AI52" s="110"/>
      <c r="AJ52" s="175">
        <f t="shared" si="73"/>
        <v>0</v>
      </c>
      <c r="AK52" s="109"/>
      <c r="AL52" s="110"/>
      <c r="AM52" s="175">
        <f t="shared" si="74"/>
        <v>0</v>
      </c>
      <c r="AN52" s="183">
        <f t="shared" si="75"/>
        <v>80</v>
      </c>
      <c r="AO52" s="180">
        <f>AN52/8</f>
        <v>10</v>
      </c>
      <c r="AP52" s="47"/>
      <c r="AQ52" s="47"/>
      <c r="AR52" s="47"/>
      <c r="AS52" s="47"/>
      <c r="AT52" s="47"/>
      <c r="AU52" s="47"/>
      <c r="AV52" s="47"/>
    </row>
    <row r="53" spans="1:48" s="96" customFormat="1" x14ac:dyDescent="0.25">
      <c r="A53" s="111" t="s">
        <v>14</v>
      </c>
      <c r="B53" s="113"/>
      <c r="C53" s="82">
        <v>50</v>
      </c>
      <c r="D53" s="109">
        <v>50</v>
      </c>
      <c r="E53" s="110">
        <v>0</v>
      </c>
      <c r="F53" s="175">
        <f t="shared" si="63"/>
        <v>50</v>
      </c>
      <c r="G53" s="109"/>
      <c r="H53" s="110"/>
      <c r="I53" s="175">
        <f t="shared" si="64"/>
        <v>0</v>
      </c>
      <c r="J53" s="109"/>
      <c r="K53" s="110"/>
      <c r="L53" s="175">
        <f t="shared" si="65"/>
        <v>0</v>
      </c>
      <c r="M53" s="109"/>
      <c r="N53" s="110"/>
      <c r="O53" s="175">
        <f t="shared" si="66"/>
        <v>0</v>
      </c>
      <c r="P53" s="109"/>
      <c r="Q53" s="110"/>
      <c r="R53" s="175">
        <f t="shared" si="67"/>
        <v>0</v>
      </c>
      <c r="S53" s="109"/>
      <c r="T53" s="110"/>
      <c r="U53" s="175">
        <f t="shared" si="68"/>
        <v>0</v>
      </c>
      <c r="V53" s="109"/>
      <c r="W53" s="110"/>
      <c r="X53" s="175">
        <f t="shared" si="69"/>
        <v>0</v>
      </c>
      <c r="Y53" s="109"/>
      <c r="Z53" s="110"/>
      <c r="AA53" s="175">
        <f t="shared" si="70"/>
        <v>0</v>
      </c>
      <c r="AB53" s="109"/>
      <c r="AC53" s="110"/>
      <c r="AD53" s="175">
        <f t="shared" si="71"/>
        <v>0</v>
      </c>
      <c r="AE53" s="109"/>
      <c r="AF53" s="110"/>
      <c r="AG53" s="175">
        <f t="shared" si="72"/>
        <v>0</v>
      </c>
      <c r="AH53" s="109"/>
      <c r="AI53" s="110"/>
      <c r="AJ53" s="175">
        <f t="shared" si="73"/>
        <v>0</v>
      </c>
      <c r="AK53" s="109"/>
      <c r="AL53" s="110"/>
      <c r="AM53" s="175">
        <f t="shared" si="74"/>
        <v>0</v>
      </c>
      <c r="AN53" s="183">
        <f t="shared" si="75"/>
        <v>0</v>
      </c>
      <c r="AO53" s="180">
        <f>AN53/8</f>
        <v>0</v>
      </c>
      <c r="AP53" s="47"/>
      <c r="AQ53" s="47"/>
      <c r="AR53" s="47"/>
      <c r="AS53" s="47"/>
      <c r="AT53" s="47"/>
      <c r="AU53" s="47"/>
      <c r="AV53" s="47"/>
    </row>
    <row r="54" spans="1:48" s="96" customFormat="1" x14ac:dyDescent="0.25">
      <c r="A54" s="112" t="s">
        <v>23</v>
      </c>
      <c r="B54" s="98"/>
      <c r="C54" s="82">
        <v>150</v>
      </c>
      <c r="D54" s="109">
        <v>150</v>
      </c>
      <c r="E54" s="110">
        <v>150</v>
      </c>
      <c r="F54" s="175">
        <f t="shared" si="63"/>
        <v>0</v>
      </c>
      <c r="G54" s="109">
        <v>0</v>
      </c>
      <c r="H54" s="110">
        <v>0</v>
      </c>
      <c r="I54" s="175">
        <f t="shared" si="64"/>
        <v>0</v>
      </c>
      <c r="J54" s="109"/>
      <c r="K54" s="110"/>
      <c r="L54" s="175">
        <f t="shared" si="65"/>
        <v>0</v>
      </c>
      <c r="M54" s="109"/>
      <c r="N54" s="110"/>
      <c r="O54" s="175">
        <f t="shared" si="66"/>
        <v>0</v>
      </c>
      <c r="P54" s="109"/>
      <c r="Q54" s="110"/>
      <c r="R54" s="175">
        <f t="shared" si="67"/>
        <v>0</v>
      </c>
      <c r="S54" s="109"/>
      <c r="T54" s="110"/>
      <c r="U54" s="175">
        <f t="shared" si="68"/>
        <v>0</v>
      </c>
      <c r="V54" s="109"/>
      <c r="W54" s="110"/>
      <c r="X54" s="175">
        <f t="shared" si="69"/>
        <v>0</v>
      </c>
      <c r="Y54" s="109"/>
      <c r="Z54" s="110"/>
      <c r="AA54" s="175">
        <f t="shared" si="70"/>
        <v>0</v>
      </c>
      <c r="AB54" s="109"/>
      <c r="AC54" s="110"/>
      <c r="AD54" s="175">
        <f t="shared" si="71"/>
        <v>0</v>
      </c>
      <c r="AE54" s="109"/>
      <c r="AF54" s="110"/>
      <c r="AG54" s="175">
        <f t="shared" si="72"/>
        <v>0</v>
      </c>
      <c r="AH54" s="109"/>
      <c r="AI54" s="110"/>
      <c r="AJ54" s="175">
        <f t="shared" si="73"/>
        <v>0</v>
      </c>
      <c r="AK54" s="109"/>
      <c r="AL54" s="110"/>
      <c r="AM54" s="175">
        <f t="shared" si="74"/>
        <v>0</v>
      </c>
      <c r="AN54" s="183">
        <f t="shared" si="75"/>
        <v>150</v>
      </c>
      <c r="AO54" s="180">
        <f>AN54/8</f>
        <v>18.75</v>
      </c>
      <c r="AP54" s="47"/>
      <c r="AQ54" s="47"/>
      <c r="AR54" s="47"/>
      <c r="AS54" s="47"/>
      <c r="AT54" s="47"/>
      <c r="AU54" s="47"/>
      <c r="AV54" s="47"/>
    </row>
    <row r="55" spans="1:48" s="96" customFormat="1" x14ac:dyDescent="0.25">
      <c r="A55" s="112" t="s">
        <v>57</v>
      </c>
      <c r="B55" s="98"/>
      <c r="C55" s="82">
        <v>0</v>
      </c>
      <c r="D55" s="109">
        <v>0</v>
      </c>
      <c r="E55" s="110"/>
      <c r="F55" s="175">
        <f t="shared" si="63"/>
        <v>0</v>
      </c>
      <c r="G55" s="109"/>
      <c r="H55" s="110"/>
      <c r="I55" s="175">
        <f t="shared" si="64"/>
        <v>0</v>
      </c>
      <c r="J55" s="109"/>
      <c r="K55" s="110"/>
      <c r="L55" s="175">
        <f t="shared" si="65"/>
        <v>0</v>
      </c>
      <c r="M55" s="109"/>
      <c r="N55" s="110"/>
      <c r="O55" s="175">
        <f t="shared" si="66"/>
        <v>0</v>
      </c>
      <c r="P55" s="109"/>
      <c r="Q55" s="110"/>
      <c r="R55" s="175">
        <f t="shared" si="67"/>
        <v>0</v>
      </c>
      <c r="S55" s="109"/>
      <c r="T55" s="110"/>
      <c r="U55" s="175">
        <f t="shared" si="68"/>
        <v>0</v>
      </c>
      <c r="V55" s="109"/>
      <c r="W55" s="110"/>
      <c r="X55" s="175">
        <f t="shared" si="69"/>
        <v>0</v>
      </c>
      <c r="Y55" s="109"/>
      <c r="Z55" s="110"/>
      <c r="AA55" s="175">
        <f t="shared" si="70"/>
        <v>0</v>
      </c>
      <c r="AB55" s="109"/>
      <c r="AC55" s="110"/>
      <c r="AD55" s="175">
        <f t="shared" si="71"/>
        <v>0</v>
      </c>
      <c r="AE55" s="109"/>
      <c r="AF55" s="110"/>
      <c r="AG55" s="175">
        <f t="shared" si="72"/>
        <v>0</v>
      </c>
      <c r="AH55" s="109"/>
      <c r="AI55" s="110"/>
      <c r="AJ55" s="175">
        <f t="shared" si="73"/>
        <v>0</v>
      </c>
      <c r="AK55" s="109"/>
      <c r="AL55" s="110"/>
      <c r="AM55" s="175">
        <f t="shared" si="74"/>
        <v>0</v>
      </c>
      <c r="AN55" s="183">
        <f t="shared" si="75"/>
        <v>0</v>
      </c>
      <c r="AO55" s="180">
        <f>AN55/8</f>
        <v>0</v>
      </c>
      <c r="AP55" s="47"/>
      <c r="AQ55" s="47"/>
      <c r="AR55" s="47"/>
      <c r="AS55" s="47"/>
      <c r="AT55" s="47"/>
      <c r="AU55" s="47"/>
      <c r="AV55" s="47"/>
    </row>
    <row r="56" spans="1:48" s="96" customFormat="1" x14ac:dyDescent="0.25">
      <c r="A56" s="112" t="s">
        <v>75</v>
      </c>
      <c r="B56" s="98"/>
      <c r="C56" s="82">
        <v>0</v>
      </c>
      <c r="D56" s="109">
        <v>0</v>
      </c>
      <c r="E56" s="110"/>
      <c r="F56" s="175">
        <f t="shared" si="63"/>
        <v>0</v>
      </c>
      <c r="G56" s="109"/>
      <c r="H56" s="110"/>
      <c r="I56" s="175">
        <f t="shared" si="64"/>
        <v>0</v>
      </c>
      <c r="J56" s="109"/>
      <c r="K56" s="110"/>
      <c r="L56" s="175">
        <f t="shared" si="65"/>
        <v>0</v>
      </c>
      <c r="M56" s="109"/>
      <c r="N56" s="110"/>
      <c r="O56" s="175">
        <f t="shared" si="66"/>
        <v>0</v>
      </c>
      <c r="P56" s="109"/>
      <c r="Q56" s="110"/>
      <c r="R56" s="175">
        <f t="shared" si="67"/>
        <v>0</v>
      </c>
      <c r="S56" s="109"/>
      <c r="T56" s="110"/>
      <c r="U56" s="175">
        <f t="shared" si="68"/>
        <v>0</v>
      </c>
      <c r="V56" s="109"/>
      <c r="W56" s="110"/>
      <c r="X56" s="175">
        <f t="shared" si="69"/>
        <v>0</v>
      </c>
      <c r="Y56" s="109"/>
      <c r="Z56" s="110"/>
      <c r="AA56" s="175">
        <f t="shared" si="70"/>
        <v>0</v>
      </c>
      <c r="AB56" s="109"/>
      <c r="AC56" s="110"/>
      <c r="AD56" s="175">
        <f t="shared" si="71"/>
        <v>0</v>
      </c>
      <c r="AE56" s="109"/>
      <c r="AF56" s="110"/>
      <c r="AG56" s="175">
        <f t="shared" si="72"/>
        <v>0</v>
      </c>
      <c r="AH56" s="109"/>
      <c r="AI56" s="110"/>
      <c r="AJ56" s="175">
        <f t="shared" si="73"/>
        <v>0</v>
      </c>
      <c r="AK56" s="109"/>
      <c r="AL56" s="110"/>
      <c r="AM56" s="175">
        <f t="shared" si="74"/>
        <v>0</v>
      </c>
      <c r="AN56" s="183">
        <f t="shared" si="75"/>
        <v>0</v>
      </c>
      <c r="AO56" s="180">
        <f t="shared" ref="AO56" si="83">AN56/8</f>
        <v>0</v>
      </c>
      <c r="AP56" s="47"/>
      <c r="AQ56" s="47"/>
      <c r="AR56" s="47"/>
      <c r="AS56" s="47"/>
      <c r="AT56" s="47"/>
      <c r="AU56" s="47"/>
      <c r="AV56" s="47"/>
    </row>
    <row r="57" spans="1:48" s="96" customFormat="1" x14ac:dyDescent="0.25">
      <c r="A57" s="112"/>
      <c r="B57" s="98"/>
      <c r="C57" s="82"/>
      <c r="D57" s="109">
        <v>0</v>
      </c>
      <c r="E57" s="110"/>
      <c r="F57" s="175">
        <f t="shared" si="63"/>
        <v>0</v>
      </c>
      <c r="G57" s="109"/>
      <c r="H57" s="110"/>
      <c r="I57" s="175">
        <f t="shared" si="64"/>
        <v>0</v>
      </c>
      <c r="J57" s="109"/>
      <c r="K57" s="110"/>
      <c r="L57" s="175">
        <f t="shared" si="65"/>
        <v>0</v>
      </c>
      <c r="M57" s="109"/>
      <c r="N57" s="110"/>
      <c r="O57" s="175">
        <f t="shared" si="66"/>
        <v>0</v>
      </c>
      <c r="P57" s="109"/>
      <c r="Q57" s="110"/>
      <c r="R57" s="175">
        <f t="shared" si="67"/>
        <v>0</v>
      </c>
      <c r="S57" s="109"/>
      <c r="T57" s="110"/>
      <c r="U57" s="175">
        <f t="shared" si="68"/>
        <v>0</v>
      </c>
      <c r="V57" s="109"/>
      <c r="W57" s="110"/>
      <c r="X57" s="175">
        <f t="shared" si="69"/>
        <v>0</v>
      </c>
      <c r="Y57" s="109"/>
      <c r="Z57" s="110"/>
      <c r="AA57" s="175">
        <f t="shared" si="70"/>
        <v>0</v>
      </c>
      <c r="AB57" s="109"/>
      <c r="AC57" s="110"/>
      <c r="AD57" s="175">
        <f t="shared" si="71"/>
        <v>0</v>
      </c>
      <c r="AE57" s="109"/>
      <c r="AF57" s="110"/>
      <c r="AG57" s="175">
        <f t="shared" si="72"/>
        <v>0</v>
      </c>
      <c r="AH57" s="109"/>
      <c r="AI57" s="110"/>
      <c r="AJ57" s="175">
        <f t="shared" si="73"/>
        <v>0</v>
      </c>
      <c r="AK57" s="109"/>
      <c r="AL57" s="110"/>
      <c r="AM57" s="175">
        <f t="shared" si="74"/>
        <v>0</v>
      </c>
      <c r="AN57" s="183">
        <f t="shared" ref="AN57:AN59" si="84">SUM(AL57+AI57+AF57+AC57+Z57+W57+T57+Q57+N57+K57+H57+E57)</f>
        <v>0</v>
      </c>
      <c r="AO57" s="180">
        <f t="shared" ref="AO57:AO59" si="85">AN57/8</f>
        <v>0</v>
      </c>
      <c r="AP57" s="47"/>
      <c r="AQ57" s="47"/>
      <c r="AR57" s="47"/>
      <c r="AS57" s="47"/>
      <c r="AT57" s="47"/>
      <c r="AU57" s="47"/>
      <c r="AV57" s="47"/>
    </row>
    <row r="58" spans="1:48" s="96" customFormat="1" x14ac:dyDescent="0.25">
      <c r="A58" s="112"/>
      <c r="B58" s="98"/>
      <c r="C58" s="82"/>
      <c r="D58" s="109">
        <v>0</v>
      </c>
      <c r="E58" s="110"/>
      <c r="F58" s="175">
        <f t="shared" si="63"/>
        <v>0</v>
      </c>
      <c r="G58" s="109"/>
      <c r="H58" s="110"/>
      <c r="I58" s="175">
        <f t="shared" si="64"/>
        <v>0</v>
      </c>
      <c r="J58" s="109"/>
      <c r="K58" s="110"/>
      <c r="L58" s="175">
        <f t="shared" si="65"/>
        <v>0</v>
      </c>
      <c r="M58" s="109"/>
      <c r="N58" s="110"/>
      <c r="O58" s="175">
        <f t="shared" si="66"/>
        <v>0</v>
      </c>
      <c r="P58" s="109"/>
      <c r="Q58" s="110"/>
      <c r="R58" s="175">
        <f t="shared" si="67"/>
        <v>0</v>
      </c>
      <c r="S58" s="109"/>
      <c r="T58" s="110"/>
      <c r="U58" s="175">
        <f t="shared" si="68"/>
        <v>0</v>
      </c>
      <c r="V58" s="109"/>
      <c r="W58" s="110"/>
      <c r="X58" s="175">
        <f t="shared" si="69"/>
        <v>0</v>
      </c>
      <c r="Y58" s="109"/>
      <c r="Z58" s="110"/>
      <c r="AA58" s="175">
        <f t="shared" si="70"/>
        <v>0</v>
      </c>
      <c r="AB58" s="109"/>
      <c r="AC58" s="110"/>
      <c r="AD58" s="175">
        <f t="shared" si="71"/>
        <v>0</v>
      </c>
      <c r="AE58" s="109"/>
      <c r="AF58" s="110"/>
      <c r="AG58" s="175">
        <f t="shared" si="72"/>
        <v>0</v>
      </c>
      <c r="AH58" s="109"/>
      <c r="AI58" s="110"/>
      <c r="AJ58" s="175">
        <f t="shared" si="73"/>
        <v>0</v>
      </c>
      <c r="AK58" s="109"/>
      <c r="AL58" s="110"/>
      <c r="AM58" s="175">
        <f t="shared" si="74"/>
        <v>0</v>
      </c>
      <c r="AN58" s="183">
        <f t="shared" si="84"/>
        <v>0</v>
      </c>
      <c r="AO58" s="180">
        <f t="shared" si="85"/>
        <v>0</v>
      </c>
      <c r="AP58" s="47"/>
      <c r="AQ58" s="47"/>
      <c r="AR58" s="47"/>
      <c r="AS58" s="47"/>
      <c r="AT58" s="47"/>
      <c r="AU58" s="47"/>
      <c r="AV58" s="47"/>
    </row>
    <row r="59" spans="1:48" s="96" customFormat="1" x14ac:dyDescent="0.25">
      <c r="A59" s="112"/>
      <c r="B59" s="98"/>
      <c r="C59" s="82"/>
      <c r="D59" s="109">
        <v>0</v>
      </c>
      <c r="E59" s="110"/>
      <c r="F59" s="175">
        <f t="shared" si="63"/>
        <v>0</v>
      </c>
      <c r="G59" s="109"/>
      <c r="H59" s="110"/>
      <c r="I59" s="175">
        <f t="shared" si="64"/>
        <v>0</v>
      </c>
      <c r="J59" s="109"/>
      <c r="K59" s="110"/>
      <c r="L59" s="175">
        <f t="shared" si="65"/>
        <v>0</v>
      </c>
      <c r="M59" s="109"/>
      <c r="N59" s="110"/>
      <c r="O59" s="175">
        <f t="shared" si="66"/>
        <v>0</v>
      </c>
      <c r="P59" s="109"/>
      <c r="Q59" s="110"/>
      <c r="R59" s="175">
        <f t="shared" si="67"/>
        <v>0</v>
      </c>
      <c r="S59" s="109"/>
      <c r="T59" s="110"/>
      <c r="U59" s="175">
        <f t="shared" si="68"/>
        <v>0</v>
      </c>
      <c r="V59" s="109"/>
      <c r="W59" s="110"/>
      <c r="X59" s="175">
        <f t="shared" si="69"/>
        <v>0</v>
      </c>
      <c r="Y59" s="109"/>
      <c r="Z59" s="110"/>
      <c r="AA59" s="175">
        <f t="shared" si="70"/>
        <v>0</v>
      </c>
      <c r="AB59" s="109"/>
      <c r="AC59" s="110"/>
      <c r="AD59" s="175">
        <f t="shared" si="71"/>
        <v>0</v>
      </c>
      <c r="AE59" s="109"/>
      <c r="AF59" s="110"/>
      <c r="AG59" s="175">
        <f t="shared" si="72"/>
        <v>0</v>
      </c>
      <c r="AH59" s="109"/>
      <c r="AI59" s="110"/>
      <c r="AJ59" s="175">
        <f t="shared" si="73"/>
        <v>0</v>
      </c>
      <c r="AK59" s="109"/>
      <c r="AL59" s="110"/>
      <c r="AM59" s="175">
        <f t="shared" si="74"/>
        <v>0</v>
      </c>
      <c r="AN59" s="183">
        <f t="shared" si="84"/>
        <v>0</v>
      </c>
      <c r="AO59" s="180">
        <f t="shared" si="85"/>
        <v>0</v>
      </c>
      <c r="AP59" s="47"/>
      <c r="AQ59" s="47"/>
      <c r="AR59" s="47"/>
      <c r="AS59" s="47"/>
      <c r="AT59" s="47"/>
      <c r="AU59" s="47"/>
      <c r="AV59" s="47"/>
    </row>
    <row r="60" spans="1:48" s="96" customFormat="1" ht="15.75" thickBot="1" x14ac:dyDescent="0.3">
      <c r="A60" s="114" t="s">
        <v>103</v>
      </c>
      <c r="B60" s="106"/>
      <c r="C60" s="82">
        <v>0</v>
      </c>
      <c r="D60" s="109">
        <v>0</v>
      </c>
      <c r="E60" s="110"/>
      <c r="F60" s="175">
        <f t="shared" si="63"/>
        <v>0</v>
      </c>
      <c r="G60" s="109"/>
      <c r="H60" s="110"/>
      <c r="I60" s="175">
        <f t="shared" si="64"/>
        <v>0</v>
      </c>
      <c r="J60" s="109"/>
      <c r="K60" s="110"/>
      <c r="L60" s="175">
        <f t="shared" si="65"/>
        <v>0</v>
      </c>
      <c r="M60" s="109"/>
      <c r="N60" s="110"/>
      <c r="O60" s="175">
        <f t="shared" si="66"/>
        <v>0</v>
      </c>
      <c r="P60" s="109"/>
      <c r="Q60" s="110"/>
      <c r="R60" s="175">
        <f t="shared" si="67"/>
        <v>0</v>
      </c>
      <c r="S60" s="109"/>
      <c r="T60" s="110"/>
      <c r="U60" s="175">
        <f t="shared" si="68"/>
        <v>0</v>
      </c>
      <c r="V60" s="109"/>
      <c r="W60" s="110"/>
      <c r="X60" s="175">
        <f t="shared" si="69"/>
        <v>0</v>
      </c>
      <c r="Y60" s="109"/>
      <c r="Z60" s="110"/>
      <c r="AA60" s="175">
        <f t="shared" si="70"/>
        <v>0</v>
      </c>
      <c r="AB60" s="109"/>
      <c r="AC60" s="110"/>
      <c r="AD60" s="175">
        <f t="shared" si="71"/>
        <v>0</v>
      </c>
      <c r="AE60" s="109"/>
      <c r="AF60" s="110"/>
      <c r="AG60" s="175">
        <f t="shared" si="72"/>
        <v>0</v>
      </c>
      <c r="AH60" s="109"/>
      <c r="AI60" s="110"/>
      <c r="AJ60" s="175">
        <f t="shared" si="73"/>
        <v>0</v>
      </c>
      <c r="AK60" s="109"/>
      <c r="AL60" s="110"/>
      <c r="AM60" s="175">
        <f t="shared" si="74"/>
        <v>0</v>
      </c>
      <c r="AN60" s="183">
        <f t="shared" si="75"/>
        <v>0</v>
      </c>
      <c r="AO60" s="180">
        <f>AN60/8</f>
        <v>0</v>
      </c>
      <c r="AP60" s="47"/>
      <c r="AQ60" s="47"/>
      <c r="AR60" s="47"/>
      <c r="AS60" s="47"/>
      <c r="AT60" s="47"/>
      <c r="AU60" s="47"/>
      <c r="AV60" s="47"/>
    </row>
    <row r="61" spans="1:48" s="96" customFormat="1" ht="16.5" thickBot="1" x14ac:dyDescent="0.3">
      <c r="A61" s="107" t="s">
        <v>71</v>
      </c>
      <c r="B61" s="208">
        <f>AN61/AN144</f>
        <v>0.4020100502512563</v>
      </c>
      <c r="C61" s="209">
        <f t="shared" ref="C61:AL61" si="86">SUM(C62:C69)</f>
        <v>1430</v>
      </c>
      <c r="D61" s="205">
        <f t="shared" si="86"/>
        <v>1430</v>
      </c>
      <c r="E61" s="190">
        <f t="shared" si="86"/>
        <v>1650</v>
      </c>
      <c r="F61" s="174">
        <f t="shared" si="63"/>
        <v>-220</v>
      </c>
      <c r="G61" s="205">
        <f t="shared" si="86"/>
        <v>1200</v>
      </c>
      <c r="H61" s="190">
        <f t="shared" si="86"/>
        <v>1350</v>
      </c>
      <c r="I61" s="174">
        <f t="shared" si="64"/>
        <v>-150</v>
      </c>
      <c r="J61" s="205">
        <f t="shared" si="86"/>
        <v>0</v>
      </c>
      <c r="K61" s="190">
        <f t="shared" si="86"/>
        <v>1200</v>
      </c>
      <c r="L61" s="174">
        <f t="shared" si="65"/>
        <v>-1200</v>
      </c>
      <c r="M61" s="205">
        <f t="shared" si="86"/>
        <v>0</v>
      </c>
      <c r="N61" s="190">
        <f t="shared" si="86"/>
        <v>1200</v>
      </c>
      <c r="O61" s="174">
        <f t="shared" si="66"/>
        <v>-1200</v>
      </c>
      <c r="P61" s="205">
        <f t="shared" ref="P61:S61" si="87">SUM(P62:P69)</f>
        <v>0</v>
      </c>
      <c r="Q61" s="190">
        <f t="shared" si="86"/>
        <v>1800</v>
      </c>
      <c r="R61" s="174">
        <f t="shared" si="67"/>
        <v>-1800</v>
      </c>
      <c r="S61" s="205">
        <f t="shared" si="87"/>
        <v>0</v>
      </c>
      <c r="T61" s="190">
        <f t="shared" si="86"/>
        <v>0</v>
      </c>
      <c r="U61" s="174">
        <f t="shared" si="68"/>
        <v>0</v>
      </c>
      <c r="V61" s="205">
        <f t="shared" si="86"/>
        <v>0</v>
      </c>
      <c r="W61" s="190">
        <f t="shared" si="86"/>
        <v>0</v>
      </c>
      <c r="X61" s="174">
        <f t="shared" si="69"/>
        <v>0</v>
      </c>
      <c r="Y61" s="205">
        <f t="shared" si="86"/>
        <v>0</v>
      </c>
      <c r="Z61" s="190">
        <f t="shared" si="86"/>
        <v>0</v>
      </c>
      <c r="AA61" s="174">
        <f t="shared" si="70"/>
        <v>0</v>
      </c>
      <c r="AB61" s="205">
        <f t="shared" si="86"/>
        <v>0</v>
      </c>
      <c r="AC61" s="190">
        <f t="shared" si="86"/>
        <v>0</v>
      </c>
      <c r="AD61" s="174">
        <f t="shared" si="71"/>
        <v>0</v>
      </c>
      <c r="AE61" s="205">
        <f t="shared" si="86"/>
        <v>0</v>
      </c>
      <c r="AF61" s="190">
        <f t="shared" si="86"/>
        <v>0</v>
      </c>
      <c r="AG61" s="174">
        <f t="shared" si="72"/>
        <v>0</v>
      </c>
      <c r="AH61" s="205">
        <f t="shared" si="86"/>
        <v>0</v>
      </c>
      <c r="AI61" s="190">
        <f t="shared" si="86"/>
        <v>0</v>
      </c>
      <c r="AJ61" s="174">
        <f t="shared" si="73"/>
        <v>0</v>
      </c>
      <c r="AK61" s="205">
        <f t="shared" si="86"/>
        <v>0</v>
      </c>
      <c r="AL61" s="190">
        <f t="shared" si="86"/>
        <v>0</v>
      </c>
      <c r="AM61" s="174">
        <f t="shared" si="74"/>
        <v>0</v>
      </c>
      <c r="AN61" s="189">
        <f t="shared" si="75"/>
        <v>7200</v>
      </c>
      <c r="AO61" s="190">
        <f t="shared" ref="AO61" si="88">AN61/8</f>
        <v>900</v>
      </c>
      <c r="AP61" s="47"/>
      <c r="AQ61" s="47"/>
      <c r="AR61" s="47"/>
      <c r="AS61" s="47"/>
      <c r="AT61" s="47"/>
      <c r="AU61" s="47"/>
      <c r="AV61" s="47"/>
    </row>
    <row r="62" spans="1:48" s="96" customFormat="1" x14ac:dyDescent="0.25">
      <c r="A62" s="108" t="s">
        <v>27</v>
      </c>
      <c r="B62" s="102"/>
      <c r="C62" s="82">
        <v>900</v>
      </c>
      <c r="D62" s="83">
        <v>900</v>
      </c>
      <c r="E62" s="76">
        <v>1200</v>
      </c>
      <c r="F62" s="170">
        <f t="shared" si="63"/>
        <v>-300</v>
      </c>
      <c r="G62" s="83">
        <v>1000</v>
      </c>
      <c r="H62" s="76">
        <v>1200</v>
      </c>
      <c r="I62" s="170">
        <f t="shared" si="64"/>
        <v>-200</v>
      </c>
      <c r="J62" s="83"/>
      <c r="K62" s="76">
        <v>1200</v>
      </c>
      <c r="L62" s="170">
        <f t="shared" si="65"/>
        <v>-1200</v>
      </c>
      <c r="M62" s="83"/>
      <c r="N62" s="76">
        <v>1200</v>
      </c>
      <c r="O62" s="170">
        <f t="shared" si="66"/>
        <v>-1200</v>
      </c>
      <c r="P62" s="83"/>
      <c r="Q62" s="76">
        <v>1800</v>
      </c>
      <c r="R62" s="170">
        <f t="shared" si="67"/>
        <v>-1800</v>
      </c>
      <c r="S62" s="83"/>
      <c r="T62" s="76"/>
      <c r="U62" s="170">
        <f t="shared" si="68"/>
        <v>0</v>
      </c>
      <c r="V62" s="83"/>
      <c r="W62" s="76"/>
      <c r="X62" s="170">
        <f t="shared" si="69"/>
        <v>0</v>
      </c>
      <c r="Y62" s="83"/>
      <c r="Z62" s="76"/>
      <c r="AA62" s="170">
        <f t="shared" si="70"/>
        <v>0</v>
      </c>
      <c r="AB62" s="83"/>
      <c r="AC62" s="76"/>
      <c r="AD62" s="170">
        <f t="shared" si="71"/>
        <v>0</v>
      </c>
      <c r="AE62" s="83"/>
      <c r="AF62" s="76"/>
      <c r="AG62" s="170">
        <f t="shared" si="72"/>
        <v>0</v>
      </c>
      <c r="AH62" s="83"/>
      <c r="AI62" s="76"/>
      <c r="AJ62" s="170">
        <f t="shared" si="73"/>
        <v>0</v>
      </c>
      <c r="AK62" s="83"/>
      <c r="AL62" s="76"/>
      <c r="AM62" s="170">
        <f t="shared" si="74"/>
        <v>0</v>
      </c>
      <c r="AN62" s="183">
        <f t="shared" si="75"/>
        <v>6600</v>
      </c>
      <c r="AO62" s="180">
        <f>AN62/8</f>
        <v>825</v>
      </c>
      <c r="AP62" s="47"/>
      <c r="AQ62" s="47"/>
      <c r="AR62" s="47"/>
      <c r="AS62" s="47"/>
      <c r="AT62" s="47"/>
      <c r="AU62" s="47"/>
      <c r="AV62" s="47"/>
    </row>
    <row r="63" spans="1:48" s="96" customFormat="1" x14ac:dyDescent="0.25">
      <c r="A63" s="111" t="s">
        <v>38</v>
      </c>
      <c r="B63" s="113"/>
      <c r="C63" s="82">
        <v>100</v>
      </c>
      <c r="D63" s="83">
        <v>100</v>
      </c>
      <c r="E63" s="76">
        <v>300</v>
      </c>
      <c r="F63" s="170">
        <f t="shared" si="63"/>
        <v>-200</v>
      </c>
      <c r="G63" s="83">
        <v>100</v>
      </c>
      <c r="H63" s="76">
        <v>50</v>
      </c>
      <c r="I63" s="170">
        <f t="shared" si="64"/>
        <v>50</v>
      </c>
      <c r="J63" s="83"/>
      <c r="K63" s="76"/>
      <c r="L63" s="170">
        <f t="shared" si="65"/>
        <v>0</v>
      </c>
      <c r="M63" s="83"/>
      <c r="N63" s="76"/>
      <c r="O63" s="170">
        <f t="shared" si="66"/>
        <v>0</v>
      </c>
      <c r="P63" s="83"/>
      <c r="Q63" s="76"/>
      <c r="R63" s="170">
        <f t="shared" si="67"/>
        <v>0</v>
      </c>
      <c r="S63" s="83"/>
      <c r="T63" s="76"/>
      <c r="U63" s="170">
        <f t="shared" si="68"/>
        <v>0</v>
      </c>
      <c r="V63" s="83"/>
      <c r="W63" s="76"/>
      <c r="X63" s="170">
        <f t="shared" si="69"/>
        <v>0</v>
      </c>
      <c r="Y63" s="83"/>
      <c r="Z63" s="76"/>
      <c r="AA63" s="170">
        <f t="shared" si="70"/>
        <v>0</v>
      </c>
      <c r="AB63" s="83"/>
      <c r="AC63" s="76"/>
      <c r="AD63" s="170">
        <f t="shared" si="71"/>
        <v>0</v>
      </c>
      <c r="AE63" s="83"/>
      <c r="AF63" s="76"/>
      <c r="AG63" s="170">
        <f t="shared" si="72"/>
        <v>0</v>
      </c>
      <c r="AH63" s="83"/>
      <c r="AI63" s="76"/>
      <c r="AJ63" s="170">
        <f t="shared" si="73"/>
        <v>0</v>
      </c>
      <c r="AK63" s="83"/>
      <c r="AL63" s="76"/>
      <c r="AM63" s="170">
        <f t="shared" si="74"/>
        <v>0</v>
      </c>
      <c r="AN63" s="183">
        <f t="shared" si="75"/>
        <v>350</v>
      </c>
      <c r="AO63" s="180">
        <f>AN63/8</f>
        <v>43.75</v>
      </c>
      <c r="AP63" s="47"/>
      <c r="AQ63" s="47"/>
      <c r="AR63" s="47"/>
      <c r="AS63" s="47"/>
      <c r="AT63" s="47"/>
      <c r="AU63" s="47"/>
      <c r="AV63" s="47"/>
    </row>
    <row r="64" spans="1:48" s="96" customFormat="1" x14ac:dyDescent="0.25">
      <c r="A64" s="111" t="s">
        <v>39</v>
      </c>
      <c r="B64" s="113"/>
      <c r="C64" s="82">
        <v>200</v>
      </c>
      <c r="D64" s="83">
        <v>200</v>
      </c>
      <c r="E64" s="76"/>
      <c r="F64" s="170">
        <f t="shared" si="63"/>
        <v>200</v>
      </c>
      <c r="G64" s="83"/>
      <c r="H64" s="76"/>
      <c r="I64" s="170">
        <f t="shared" si="64"/>
        <v>0</v>
      </c>
      <c r="J64" s="83"/>
      <c r="K64" s="76"/>
      <c r="L64" s="170">
        <f t="shared" si="65"/>
        <v>0</v>
      </c>
      <c r="M64" s="83"/>
      <c r="N64" s="76"/>
      <c r="O64" s="170">
        <f t="shared" si="66"/>
        <v>0</v>
      </c>
      <c r="P64" s="83"/>
      <c r="Q64" s="76"/>
      <c r="R64" s="170">
        <f t="shared" si="67"/>
        <v>0</v>
      </c>
      <c r="S64" s="83"/>
      <c r="T64" s="76"/>
      <c r="U64" s="170">
        <f t="shared" si="68"/>
        <v>0</v>
      </c>
      <c r="V64" s="83"/>
      <c r="W64" s="76"/>
      <c r="X64" s="170">
        <f t="shared" si="69"/>
        <v>0</v>
      </c>
      <c r="Y64" s="83"/>
      <c r="Z64" s="76"/>
      <c r="AA64" s="170">
        <f t="shared" si="70"/>
        <v>0</v>
      </c>
      <c r="AB64" s="83"/>
      <c r="AC64" s="76"/>
      <c r="AD64" s="170">
        <f t="shared" si="71"/>
        <v>0</v>
      </c>
      <c r="AE64" s="83"/>
      <c r="AF64" s="76"/>
      <c r="AG64" s="170">
        <f t="shared" si="72"/>
        <v>0</v>
      </c>
      <c r="AH64" s="83"/>
      <c r="AI64" s="76"/>
      <c r="AJ64" s="170">
        <f t="shared" si="73"/>
        <v>0</v>
      </c>
      <c r="AK64" s="83"/>
      <c r="AL64" s="76"/>
      <c r="AM64" s="170">
        <f t="shared" si="74"/>
        <v>0</v>
      </c>
      <c r="AN64" s="183">
        <f t="shared" ref="AN64:AN110" si="89">SUM(AL64+AI64+AF64+AC64+Z64+W64+T64+Q64+N64+K64+H64+E64)</f>
        <v>0</v>
      </c>
      <c r="AO64" s="180">
        <f t="shared" ref="AO64:AO111" si="90">AN64/8</f>
        <v>0</v>
      </c>
      <c r="AP64" s="47"/>
      <c r="AQ64" s="47"/>
      <c r="AR64" s="47"/>
      <c r="AS64" s="47"/>
      <c r="AT64" s="47"/>
      <c r="AU64" s="47"/>
      <c r="AV64" s="47"/>
    </row>
    <row r="65" spans="1:48" s="96" customFormat="1" x14ac:dyDescent="0.25">
      <c r="A65" s="111" t="s">
        <v>40</v>
      </c>
      <c r="B65" s="113"/>
      <c r="C65" s="82">
        <v>200</v>
      </c>
      <c r="D65" s="83">
        <v>200</v>
      </c>
      <c r="E65" s="76">
        <v>150</v>
      </c>
      <c r="F65" s="170">
        <f t="shared" si="63"/>
        <v>50</v>
      </c>
      <c r="G65" s="83">
        <v>100</v>
      </c>
      <c r="H65" s="76">
        <v>100</v>
      </c>
      <c r="I65" s="170">
        <f t="shared" si="64"/>
        <v>0</v>
      </c>
      <c r="J65" s="83"/>
      <c r="K65" s="76"/>
      <c r="L65" s="170">
        <f t="shared" si="65"/>
        <v>0</v>
      </c>
      <c r="M65" s="83"/>
      <c r="N65" s="76"/>
      <c r="O65" s="170">
        <f t="shared" si="66"/>
        <v>0</v>
      </c>
      <c r="P65" s="83"/>
      <c r="Q65" s="76"/>
      <c r="R65" s="170">
        <f t="shared" si="67"/>
        <v>0</v>
      </c>
      <c r="S65" s="83"/>
      <c r="T65" s="76"/>
      <c r="U65" s="170">
        <f t="shared" si="68"/>
        <v>0</v>
      </c>
      <c r="V65" s="83"/>
      <c r="W65" s="76"/>
      <c r="X65" s="170">
        <f t="shared" si="69"/>
        <v>0</v>
      </c>
      <c r="Y65" s="83"/>
      <c r="Z65" s="76"/>
      <c r="AA65" s="170">
        <f t="shared" si="70"/>
        <v>0</v>
      </c>
      <c r="AB65" s="83"/>
      <c r="AC65" s="76"/>
      <c r="AD65" s="170">
        <f t="shared" si="71"/>
        <v>0</v>
      </c>
      <c r="AE65" s="83"/>
      <c r="AF65" s="76"/>
      <c r="AG65" s="170">
        <f t="shared" si="72"/>
        <v>0</v>
      </c>
      <c r="AH65" s="83"/>
      <c r="AI65" s="76"/>
      <c r="AJ65" s="170">
        <f t="shared" si="73"/>
        <v>0</v>
      </c>
      <c r="AK65" s="83"/>
      <c r="AL65" s="76"/>
      <c r="AM65" s="170">
        <f t="shared" si="74"/>
        <v>0</v>
      </c>
      <c r="AN65" s="183">
        <f t="shared" si="89"/>
        <v>250</v>
      </c>
      <c r="AO65" s="180">
        <f t="shared" si="90"/>
        <v>31.25</v>
      </c>
      <c r="AP65" s="47"/>
      <c r="AQ65" s="47"/>
      <c r="AR65" s="47"/>
      <c r="AS65" s="47"/>
      <c r="AT65" s="47"/>
      <c r="AU65" s="47"/>
      <c r="AV65" s="47"/>
    </row>
    <row r="66" spans="1:48" s="96" customFormat="1" x14ac:dyDescent="0.25">
      <c r="A66" s="112"/>
      <c r="B66" s="98"/>
      <c r="C66" s="82"/>
      <c r="D66" s="83"/>
      <c r="E66" s="76"/>
      <c r="F66" s="170">
        <f t="shared" si="63"/>
        <v>0</v>
      </c>
      <c r="G66" s="83"/>
      <c r="H66" s="76"/>
      <c r="I66" s="170">
        <f t="shared" si="64"/>
        <v>0</v>
      </c>
      <c r="J66" s="83"/>
      <c r="K66" s="76"/>
      <c r="L66" s="170">
        <f t="shared" si="65"/>
        <v>0</v>
      </c>
      <c r="M66" s="83"/>
      <c r="N66" s="76"/>
      <c r="O66" s="170">
        <f t="shared" si="66"/>
        <v>0</v>
      </c>
      <c r="P66" s="83"/>
      <c r="Q66" s="76"/>
      <c r="R66" s="170">
        <f t="shared" si="67"/>
        <v>0</v>
      </c>
      <c r="S66" s="83"/>
      <c r="T66" s="76"/>
      <c r="U66" s="170">
        <f t="shared" si="68"/>
        <v>0</v>
      </c>
      <c r="V66" s="83"/>
      <c r="W66" s="76"/>
      <c r="X66" s="170">
        <f t="shared" si="69"/>
        <v>0</v>
      </c>
      <c r="Y66" s="83"/>
      <c r="Z66" s="76"/>
      <c r="AA66" s="170">
        <f t="shared" si="70"/>
        <v>0</v>
      </c>
      <c r="AB66" s="83"/>
      <c r="AC66" s="76"/>
      <c r="AD66" s="170">
        <f t="shared" si="71"/>
        <v>0</v>
      </c>
      <c r="AE66" s="83"/>
      <c r="AF66" s="76"/>
      <c r="AG66" s="170">
        <f t="shared" si="72"/>
        <v>0</v>
      </c>
      <c r="AH66" s="83"/>
      <c r="AI66" s="76"/>
      <c r="AJ66" s="170">
        <f t="shared" si="73"/>
        <v>0</v>
      </c>
      <c r="AK66" s="83"/>
      <c r="AL66" s="76"/>
      <c r="AM66" s="170">
        <f t="shared" si="74"/>
        <v>0</v>
      </c>
      <c r="AN66" s="183">
        <f t="shared" ref="AN66:AN68" si="91">SUM(AL66+AI66+AF66+AC66+Z66+W66+T66+Q66+N66+K66+H66+E66)</f>
        <v>0</v>
      </c>
      <c r="AO66" s="180">
        <f t="shared" ref="AO66:AO68" si="92">AN66/8</f>
        <v>0</v>
      </c>
      <c r="AP66" s="47"/>
      <c r="AQ66" s="47"/>
      <c r="AR66" s="47"/>
      <c r="AS66" s="47"/>
      <c r="AT66" s="47"/>
      <c r="AU66" s="47"/>
      <c r="AV66" s="47"/>
    </row>
    <row r="67" spans="1:48" s="96" customFormat="1" x14ac:dyDescent="0.25">
      <c r="A67" s="112"/>
      <c r="B67" s="98"/>
      <c r="C67" s="82"/>
      <c r="D67" s="83"/>
      <c r="E67" s="76"/>
      <c r="F67" s="170">
        <f t="shared" si="63"/>
        <v>0</v>
      </c>
      <c r="G67" s="83"/>
      <c r="H67" s="76"/>
      <c r="I67" s="170">
        <f t="shared" si="64"/>
        <v>0</v>
      </c>
      <c r="J67" s="83"/>
      <c r="K67" s="76"/>
      <c r="L67" s="170">
        <f t="shared" si="65"/>
        <v>0</v>
      </c>
      <c r="M67" s="83"/>
      <c r="N67" s="76"/>
      <c r="O67" s="170">
        <f t="shared" si="66"/>
        <v>0</v>
      </c>
      <c r="P67" s="83"/>
      <c r="Q67" s="76"/>
      <c r="R67" s="170">
        <f t="shared" si="67"/>
        <v>0</v>
      </c>
      <c r="S67" s="83"/>
      <c r="T67" s="76"/>
      <c r="U67" s="170">
        <f t="shared" si="68"/>
        <v>0</v>
      </c>
      <c r="V67" s="83"/>
      <c r="W67" s="76"/>
      <c r="X67" s="170">
        <f t="shared" si="69"/>
        <v>0</v>
      </c>
      <c r="Y67" s="83"/>
      <c r="Z67" s="76"/>
      <c r="AA67" s="170">
        <f t="shared" si="70"/>
        <v>0</v>
      </c>
      <c r="AB67" s="83"/>
      <c r="AC67" s="76"/>
      <c r="AD67" s="170">
        <f t="shared" si="71"/>
        <v>0</v>
      </c>
      <c r="AE67" s="83"/>
      <c r="AF67" s="76"/>
      <c r="AG67" s="170">
        <f t="shared" si="72"/>
        <v>0</v>
      </c>
      <c r="AH67" s="83"/>
      <c r="AI67" s="76"/>
      <c r="AJ67" s="170">
        <f t="shared" si="73"/>
        <v>0</v>
      </c>
      <c r="AK67" s="83"/>
      <c r="AL67" s="76"/>
      <c r="AM67" s="170">
        <f t="shared" si="74"/>
        <v>0</v>
      </c>
      <c r="AN67" s="183">
        <f t="shared" si="91"/>
        <v>0</v>
      </c>
      <c r="AO67" s="180">
        <f t="shared" si="92"/>
        <v>0</v>
      </c>
      <c r="AP67" s="47"/>
      <c r="AQ67" s="47"/>
      <c r="AR67" s="47"/>
      <c r="AS67" s="47"/>
      <c r="AT67" s="47"/>
      <c r="AU67" s="47"/>
      <c r="AV67" s="47"/>
    </row>
    <row r="68" spans="1:48" s="96" customFormat="1" x14ac:dyDescent="0.25">
      <c r="A68" s="112"/>
      <c r="B68" s="98"/>
      <c r="C68" s="82"/>
      <c r="D68" s="83"/>
      <c r="E68" s="76"/>
      <c r="F68" s="170">
        <f t="shared" si="63"/>
        <v>0</v>
      </c>
      <c r="G68" s="83"/>
      <c r="H68" s="76"/>
      <c r="I68" s="170">
        <f t="shared" si="64"/>
        <v>0</v>
      </c>
      <c r="J68" s="83"/>
      <c r="K68" s="76"/>
      <c r="L68" s="170">
        <f t="shared" si="65"/>
        <v>0</v>
      </c>
      <c r="M68" s="83"/>
      <c r="N68" s="76"/>
      <c r="O68" s="170">
        <f t="shared" si="66"/>
        <v>0</v>
      </c>
      <c r="P68" s="83"/>
      <c r="Q68" s="76"/>
      <c r="R68" s="170">
        <f t="shared" si="67"/>
        <v>0</v>
      </c>
      <c r="S68" s="83"/>
      <c r="T68" s="76"/>
      <c r="U68" s="170">
        <f t="shared" si="68"/>
        <v>0</v>
      </c>
      <c r="V68" s="83"/>
      <c r="W68" s="76"/>
      <c r="X68" s="170">
        <f t="shared" si="69"/>
        <v>0</v>
      </c>
      <c r="Y68" s="83"/>
      <c r="Z68" s="76"/>
      <c r="AA68" s="170">
        <f t="shared" si="70"/>
        <v>0</v>
      </c>
      <c r="AB68" s="83"/>
      <c r="AC68" s="76"/>
      <c r="AD68" s="170">
        <f t="shared" si="71"/>
        <v>0</v>
      </c>
      <c r="AE68" s="83"/>
      <c r="AF68" s="76"/>
      <c r="AG68" s="170">
        <f t="shared" si="72"/>
        <v>0</v>
      </c>
      <c r="AH68" s="83"/>
      <c r="AI68" s="76"/>
      <c r="AJ68" s="170">
        <f t="shared" si="73"/>
        <v>0</v>
      </c>
      <c r="AK68" s="83"/>
      <c r="AL68" s="76"/>
      <c r="AM68" s="170">
        <f t="shared" si="74"/>
        <v>0</v>
      </c>
      <c r="AN68" s="183">
        <f t="shared" si="91"/>
        <v>0</v>
      </c>
      <c r="AO68" s="180">
        <f t="shared" si="92"/>
        <v>0</v>
      </c>
      <c r="AP68" s="47"/>
      <c r="AQ68" s="47"/>
      <c r="AR68" s="47"/>
      <c r="AS68" s="47"/>
      <c r="AT68" s="47"/>
      <c r="AU68" s="47"/>
      <c r="AV68" s="47"/>
    </row>
    <row r="69" spans="1:48" s="96" customFormat="1" ht="15.75" thickBot="1" x14ac:dyDescent="0.3">
      <c r="A69" s="114" t="s">
        <v>103</v>
      </c>
      <c r="B69" s="106"/>
      <c r="C69" s="82">
        <v>30</v>
      </c>
      <c r="D69" s="83">
        <v>30</v>
      </c>
      <c r="E69" s="76"/>
      <c r="F69" s="170">
        <f t="shared" si="63"/>
        <v>30</v>
      </c>
      <c r="G69" s="83"/>
      <c r="H69" s="76"/>
      <c r="I69" s="170">
        <f t="shared" si="64"/>
        <v>0</v>
      </c>
      <c r="J69" s="83"/>
      <c r="K69" s="76"/>
      <c r="L69" s="170">
        <f t="shared" si="65"/>
        <v>0</v>
      </c>
      <c r="M69" s="83"/>
      <c r="N69" s="76"/>
      <c r="O69" s="170">
        <f t="shared" si="66"/>
        <v>0</v>
      </c>
      <c r="P69" s="83"/>
      <c r="Q69" s="76"/>
      <c r="R69" s="170">
        <f t="shared" si="67"/>
        <v>0</v>
      </c>
      <c r="S69" s="83"/>
      <c r="T69" s="76"/>
      <c r="U69" s="170">
        <f t="shared" si="68"/>
        <v>0</v>
      </c>
      <c r="V69" s="83"/>
      <c r="W69" s="76"/>
      <c r="X69" s="170">
        <f t="shared" si="69"/>
        <v>0</v>
      </c>
      <c r="Y69" s="83"/>
      <c r="Z69" s="76"/>
      <c r="AA69" s="170">
        <f t="shared" si="70"/>
        <v>0</v>
      </c>
      <c r="AB69" s="83"/>
      <c r="AC69" s="76"/>
      <c r="AD69" s="170">
        <f t="shared" si="71"/>
        <v>0</v>
      </c>
      <c r="AE69" s="83"/>
      <c r="AF69" s="76"/>
      <c r="AG69" s="170">
        <f t="shared" si="72"/>
        <v>0</v>
      </c>
      <c r="AH69" s="83"/>
      <c r="AI69" s="76"/>
      <c r="AJ69" s="170">
        <f t="shared" si="73"/>
        <v>0</v>
      </c>
      <c r="AK69" s="83"/>
      <c r="AL69" s="76"/>
      <c r="AM69" s="170">
        <f t="shared" si="74"/>
        <v>0</v>
      </c>
      <c r="AN69" s="183">
        <f t="shared" si="89"/>
        <v>0</v>
      </c>
      <c r="AO69" s="180">
        <f t="shared" si="90"/>
        <v>0</v>
      </c>
      <c r="AP69" s="47"/>
      <c r="AQ69" s="47"/>
      <c r="AR69" s="47"/>
      <c r="AS69" s="47"/>
      <c r="AT69" s="47"/>
      <c r="AU69" s="47"/>
      <c r="AV69" s="47"/>
    </row>
    <row r="70" spans="1:48" s="96" customFormat="1" ht="16.5" thickBot="1" x14ac:dyDescent="0.3">
      <c r="A70" s="107" t="s">
        <v>28</v>
      </c>
      <c r="B70" s="208">
        <f>AN70/AN144</f>
        <v>0.18481295365717476</v>
      </c>
      <c r="C70" s="204">
        <f>SUM(C71:C83)</f>
        <v>650</v>
      </c>
      <c r="D70" s="205">
        <f t="shared" ref="D70:AL70" si="93">SUM(D71:D83)</f>
        <v>990</v>
      </c>
      <c r="E70" s="190">
        <f t="shared" si="93"/>
        <v>2235</v>
      </c>
      <c r="F70" s="174">
        <f t="shared" si="63"/>
        <v>-1245</v>
      </c>
      <c r="G70" s="205">
        <f t="shared" si="93"/>
        <v>1080</v>
      </c>
      <c r="H70" s="190">
        <f t="shared" si="93"/>
        <v>1075</v>
      </c>
      <c r="I70" s="174">
        <f t="shared" si="64"/>
        <v>5</v>
      </c>
      <c r="J70" s="205">
        <f t="shared" si="93"/>
        <v>0</v>
      </c>
      <c r="K70" s="190">
        <f t="shared" si="93"/>
        <v>0</v>
      </c>
      <c r="L70" s="174">
        <f t="shared" si="65"/>
        <v>0</v>
      </c>
      <c r="M70" s="205">
        <f t="shared" si="93"/>
        <v>0</v>
      </c>
      <c r="N70" s="190">
        <f t="shared" si="93"/>
        <v>0</v>
      </c>
      <c r="O70" s="174">
        <f t="shared" si="66"/>
        <v>0</v>
      </c>
      <c r="P70" s="205">
        <f t="shared" si="93"/>
        <v>0</v>
      </c>
      <c r="Q70" s="190">
        <f t="shared" si="93"/>
        <v>0</v>
      </c>
      <c r="R70" s="174">
        <f t="shared" si="67"/>
        <v>0</v>
      </c>
      <c r="S70" s="205">
        <f t="shared" si="93"/>
        <v>0</v>
      </c>
      <c r="T70" s="190">
        <f t="shared" si="93"/>
        <v>0</v>
      </c>
      <c r="U70" s="174">
        <f t="shared" si="68"/>
        <v>0</v>
      </c>
      <c r="V70" s="205">
        <f t="shared" si="93"/>
        <v>0</v>
      </c>
      <c r="W70" s="190">
        <f t="shared" si="93"/>
        <v>0</v>
      </c>
      <c r="X70" s="174">
        <f t="shared" si="69"/>
        <v>0</v>
      </c>
      <c r="Y70" s="205">
        <f t="shared" si="93"/>
        <v>0</v>
      </c>
      <c r="Z70" s="190">
        <f t="shared" si="93"/>
        <v>0</v>
      </c>
      <c r="AA70" s="174">
        <f t="shared" si="70"/>
        <v>0</v>
      </c>
      <c r="AB70" s="205">
        <f t="shared" si="93"/>
        <v>0</v>
      </c>
      <c r="AC70" s="190">
        <f t="shared" si="93"/>
        <v>0</v>
      </c>
      <c r="AD70" s="174">
        <f t="shared" si="71"/>
        <v>0</v>
      </c>
      <c r="AE70" s="205">
        <f t="shared" si="93"/>
        <v>0</v>
      </c>
      <c r="AF70" s="190">
        <f t="shared" si="93"/>
        <v>0</v>
      </c>
      <c r="AG70" s="174">
        <f t="shared" si="72"/>
        <v>0</v>
      </c>
      <c r="AH70" s="205">
        <f t="shared" si="93"/>
        <v>0</v>
      </c>
      <c r="AI70" s="190">
        <f t="shared" si="93"/>
        <v>0</v>
      </c>
      <c r="AJ70" s="174">
        <f t="shared" si="73"/>
        <v>0</v>
      </c>
      <c r="AK70" s="205">
        <f t="shared" si="93"/>
        <v>0</v>
      </c>
      <c r="AL70" s="190">
        <f t="shared" si="93"/>
        <v>0</v>
      </c>
      <c r="AM70" s="174">
        <f t="shared" si="74"/>
        <v>0</v>
      </c>
      <c r="AN70" s="189">
        <f t="shared" si="89"/>
        <v>3310</v>
      </c>
      <c r="AO70" s="190">
        <f t="shared" ref="AO70" si="94">AN70/8</f>
        <v>413.75</v>
      </c>
      <c r="AP70" s="47"/>
      <c r="AQ70" s="47"/>
      <c r="AR70" s="47"/>
      <c r="AS70" s="47"/>
      <c r="AT70" s="47"/>
      <c r="AU70" s="47"/>
      <c r="AV70" s="47"/>
    </row>
    <row r="71" spans="1:48" s="96" customFormat="1" x14ac:dyDescent="0.25">
      <c r="A71" s="108" t="s">
        <v>83</v>
      </c>
      <c r="B71" s="102"/>
      <c r="C71" s="82">
        <v>300</v>
      </c>
      <c r="D71" s="83">
        <v>300</v>
      </c>
      <c r="E71" s="76">
        <v>600</v>
      </c>
      <c r="F71" s="170">
        <f t="shared" si="63"/>
        <v>-300</v>
      </c>
      <c r="G71" s="83">
        <v>400</v>
      </c>
      <c r="H71" s="76">
        <v>450</v>
      </c>
      <c r="I71" s="170">
        <f t="shared" si="64"/>
        <v>-50</v>
      </c>
      <c r="J71" s="83"/>
      <c r="K71" s="76"/>
      <c r="L71" s="170">
        <f t="shared" si="65"/>
        <v>0</v>
      </c>
      <c r="M71" s="83"/>
      <c r="N71" s="76"/>
      <c r="O71" s="170">
        <f t="shared" si="66"/>
        <v>0</v>
      </c>
      <c r="P71" s="83"/>
      <c r="Q71" s="76"/>
      <c r="R71" s="170">
        <f t="shared" si="67"/>
        <v>0</v>
      </c>
      <c r="S71" s="83"/>
      <c r="T71" s="76"/>
      <c r="U71" s="170">
        <f t="shared" si="68"/>
        <v>0</v>
      </c>
      <c r="V71" s="83"/>
      <c r="W71" s="76"/>
      <c r="X71" s="170">
        <f t="shared" si="69"/>
        <v>0</v>
      </c>
      <c r="Y71" s="83"/>
      <c r="Z71" s="76"/>
      <c r="AA71" s="170">
        <f t="shared" si="70"/>
        <v>0</v>
      </c>
      <c r="AB71" s="83"/>
      <c r="AC71" s="76"/>
      <c r="AD71" s="170">
        <f t="shared" si="71"/>
        <v>0</v>
      </c>
      <c r="AE71" s="83"/>
      <c r="AF71" s="76"/>
      <c r="AG71" s="170">
        <f t="shared" si="72"/>
        <v>0</v>
      </c>
      <c r="AH71" s="83"/>
      <c r="AI71" s="76"/>
      <c r="AJ71" s="170">
        <f t="shared" si="73"/>
        <v>0</v>
      </c>
      <c r="AK71" s="83"/>
      <c r="AL71" s="76"/>
      <c r="AM71" s="170">
        <f t="shared" si="74"/>
        <v>0</v>
      </c>
      <c r="AN71" s="183">
        <f t="shared" si="89"/>
        <v>1050</v>
      </c>
      <c r="AO71" s="180">
        <f t="shared" ref="AO71:AO89" si="95">AN71/8</f>
        <v>131.25</v>
      </c>
      <c r="AP71" s="47"/>
      <c r="AQ71" s="47"/>
      <c r="AR71" s="47"/>
      <c r="AS71" s="47"/>
      <c r="AT71" s="47"/>
      <c r="AU71" s="47"/>
      <c r="AV71" s="47"/>
    </row>
    <row r="72" spans="1:48" s="96" customFormat="1" x14ac:dyDescent="0.25">
      <c r="A72" s="111" t="s">
        <v>84</v>
      </c>
      <c r="B72" s="113"/>
      <c r="C72" s="82">
        <v>120</v>
      </c>
      <c r="D72" s="83">
        <v>120</v>
      </c>
      <c r="E72" s="76">
        <v>100</v>
      </c>
      <c r="F72" s="170">
        <f t="shared" si="63"/>
        <v>20</v>
      </c>
      <c r="G72" s="83">
        <v>100</v>
      </c>
      <c r="H72" s="76">
        <v>100</v>
      </c>
      <c r="I72" s="170">
        <f t="shared" si="64"/>
        <v>0</v>
      </c>
      <c r="J72" s="83"/>
      <c r="K72" s="76"/>
      <c r="L72" s="170">
        <f t="shared" si="65"/>
        <v>0</v>
      </c>
      <c r="M72" s="83"/>
      <c r="N72" s="76"/>
      <c r="O72" s="170">
        <f t="shared" si="66"/>
        <v>0</v>
      </c>
      <c r="P72" s="83"/>
      <c r="Q72" s="76"/>
      <c r="R72" s="170">
        <f t="shared" si="67"/>
        <v>0</v>
      </c>
      <c r="S72" s="83"/>
      <c r="T72" s="76"/>
      <c r="U72" s="170">
        <f t="shared" si="68"/>
        <v>0</v>
      </c>
      <c r="V72" s="83"/>
      <c r="W72" s="76"/>
      <c r="X72" s="170">
        <f t="shared" si="69"/>
        <v>0</v>
      </c>
      <c r="Y72" s="83"/>
      <c r="Z72" s="76"/>
      <c r="AA72" s="170">
        <f t="shared" si="70"/>
        <v>0</v>
      </c>
      <c r="AB72" s="83"/>
      <c r="AC72" s="76"/>
      <c r="AD72" s="170">
        <f t="shared" si="71"/>
        <v>0</v>
      </c>
      <c r="AE72" s="83"/>
      <c r="AF72" s="76"/>
      <c r="AG72" s="170">
        <f t="shared" si="72"/>
        <v>0</v>
      </c>
      <c r="AH72" s="83"/>
      <c r="AI72" s="76"/>
      <c r="AJ72" s="170">
        <f t="shared" si="73"/>
        <v>0</v>
      </c>
      <c r="AK72" s="83"/>
      <c r="AL72" s="76"/>
      <c r="AM72" s="170">
        <f t="shared" si="74"/>
        <v>0</v>
      </c>
      <c r="AN72" s="183">
        <f t="shared" si="89"/>
        <v>200</v>
      </c>
      <c r="AO72" s="180">
        <f t="shared" si="95"/>
        <v>25</v>
      </c>
      <c r="AP72" s="47"/>
      <c r="AQ72" s="47"/>
      <c r="AR72" s="47"/>
      <c r="AS72" s="47"/>
      <c r="AT72" s="47"/>
      <c r="AU72" s="47"/>
      <c r="AV72" s="47"/>
    </row>
    <row r="73" spans="1:48" s="96" customFormat="1" x14ac:dyDescent="0.25">
      <c r="A73" s="111" t="s">
        <v>85</v>
      </c>
      <c r="B73" s="113"/>
      <c r="C73" s="82">
        <v>0</v>
      </c>
      <c r="D73" s="83">
        <v>0</v>
      </c>
      <c r="E73" s="76"/>
      <c r="F73" s="170">
        <f t="shared" si="63"/>
        <v>0</v>
      </c>
      <c r="G73" s="83"/>
      <c r="H73" s="76"/>
      <c r="I73" s="170">
        <f t="shared" si="64"/>
        <v>0</v>
      </c>
      <c r="J73" s="83"/>
      <c r="K73" s="76"/>
      <c r="L73" s="170">
        <f t="shared" si="65"/>
        <v>0</v>
      </c>
      <c r="M73" s="83"/>
      <c r="N73" s="76"/>
      <c r="O73" s="170">
        <f t="shared" si="66"/>
        <v>0</v>
      </c>
      <c r="P73" s="83"/>
      <c r="Q73" s="76"/>
      <c r="R73" s="170">
        <f t="shared" si="67"/>
        <v>0</v>
      </c>
      <c r="S73" s="83"/>
      <c r="T73" s="76"/>
      <c r="U73" s="170">
        <f t="shared" si="68"/>
        <v>0</v>
      </c>
      <c r="V73" s="83"/>
      <c r="W73" s="76"/>
      <c r="X73" s="170">
        <f t="shared" si="69"/>
        <v>0</v>
      </c>
      <c r="Y73" s="83"/>
      <c r="Z73" s="76"/>
      <c r="AA73" s="170">
        <f t="shared" si="70"/>
        <v>0</v>
      </c>
      <c r="AB73" s="83"/>
      <c r="AC73" s="76"/>
      <c r="AD73" s="170">
        <f t="shared" si="71"/>
        <v>0</v>
      </c>
      <c r="AE73" s="83"/>
      <c r="AF73" s="76"/>
      <c r="AG73" s="170">
        <f t="shared" si="72"/>
        <v>0</v>
      </c>
      <c r="AH73" s="83"/>
      <c r="AI73" s="76"/>
      <c r="AJ73" s="170">
        <f t="shared" si="73"/>
        <v>0</v>
      </c>
      <c r="AK73" s="83"/>
      <c r="AL73" s="76"/>
      <c r="AM73" s="170">
        <f t="shared" si="74"/>
        <v>0</v>
      </c>
      <c r="AN73" s="183">
        <f t="shared" si="89"/>
        <v>0</v>
      </c>
      <c r="AO73" s="180">
        <f t="shared" si="95"/>
        <v>0</v>
      </c>
      <c r="AP73" s="47"/>
      <c r="AQ73" s="47"/>
      <c r="AR73" s="47"/>
      <c r="AS73" s="47"/>
      <c r="AT73" s="47"/>
      <c r="AU73" s="47"/>
      <c r="AV73" s="47"/>
    </row>
    <row r="74" spans="1:48" s="96" customFormat="1" x14ac:dyDescent="0.25">
      <c r="A74" s="112" t="s">
        <v>86</v>
      </c>
      <c r="B74" s="98"/>
      <c r="C74" s="82">
        <v>160</v>
      </c>
      <c r="D74" s="83">
        <v>500</v>
      </c>
      <c r="E74" s="76">
        <v>500</v>
      </c>
      <c r="F74" s="170">
        <f t="shared" si="63"/>
        <v>0</v>
      </c>
      <c r="G74" s="83">
        <v>500</v>
      </c>
      <c r="H74" s="76">
        <v>500</v>
      </c>
      <c r="I74" s="170">
        <f t="shared" si="64"/>
        <v>0</v>
      </c>
      <c r="J74" s="83"/>
      <c r="K74" s="76"/>
      <c r="L74" s="170">
        <f t="shared" si="65"/>
        <v>0</v>
      </c>
      <c r="M74" s="83"/>
      <c r="N74" s="76"/>
      <c r="O74" s="170">
        <f t="shared" si="66"/>
        <v>0</v>
      </c>
      <c r="P74" s="83"/>
      <c r="Q74" s="76"/>
      <c r="R74" s="170">
        <f t="shared" si="67"/>
        <v>0</v>
      </c>
      <c r="S74" s="83"/>
      <c r="T74" s="76"/>
      <c r="U74" s="170">
        <f t="shared" si="68"/>
        <v>0</v>
      </c>
      <c r="V74" s="83"/>
      <c r="W74" s="76"/>
      <c r="X74" s="170">
        <f t="shared" si="69"/>
        <v>0</v>
      </c>
      <c r="Y74" s="83"/>
      <c r="Z74" s="76"/>
      <c r="AA74" s="170">
        <f t="shared" si="70"/>
        <v>0</v>
      </c>
      <c r="AB74" s="83"/>
      <c r="AC74" s="76"/>
      <c r="AD74" s="170">
        <f t="shared" si="71"/>
        <v>0</v>
      </c>
      <c r="AE74" s="83"/>
      <c r="AF74" s="76"/>
      <c r="AG74" s="170">
        <f t="shared" si="72"/>
        <v>0</v>
      </c>
      <c r="AH74" s="83"/>
      <c r="AI74" s="76"/>
      <c r="AJ74" s="170">
        <f t="shared" si="73"/>
        <v>0</v>
      </c>
      <c r="AK74" s="83"/>
      <c r="AL74" s="76"/>
      <c r="AM74" s="170">
        <f t="shared" si="74"/>
        <v>0</v>
      </c>
      <c r="AN74" s="183">
        <f t="shared" si="89"/>
        <v>1000</v>
      </c>
      <c r="AO74" s="180">
        <f t="shared" si="95"/>
        <v>125</v>
      </c>
      <c r="AP74" s="47"/>
      <c r="AQ74" s="47"/>
      <c r="AR74" s="47"/>
      <c r="AS74" s="47"/>
      <c r="AT74" s="47"/>
      <c r="AU74" s="47"/>
      <c r="AV74" s="47"/>
    </row>
    <row r="75" spans="1:48" s="96" customFormat="1" x14ac:dyDescent="0.25">
      <c r="A75" s="112" t="s">
        <v>87</v>
      </c>
      <c r="B75" s="98"/>
      <c r="C75" s="82">
        <v>0</v>
      </c>
      <c r="D75" s="83">
        <v>0</v>
      </c>
      <c r="E75" s="76"/>
      <c r="F75" s="170">
        <f t="shared" si="63"/>
        <v>0</v>
      </c>
      <c r="G75" s="83"/>
      <c r="H75" s="76"/>
      <c r="I75" s="170">
        <f t="shared" si="64"/>
        <v>0</v>
      </c>
      <c r="J75" s="83"/>
      <c r="K75" s="76"/>
      <c r="L75" s="170">
        <f t="shared" si="65"/>
        <v>0</v>
      </c>
      <c r="M75" s="83"/>
      <c r="N75" s="76"/>
      <c r="O75" s="170">
        <f t="shared" si="66"/>
        <v>0</v>
      </c>
      <c r="P75" s="83"/>
      <c r="Q75" s="76"/>
      <c r="R75" s="170">
        <f t="shared" si="67"/>
        <v>0</v>
      </c>
      <c r="S75" s="83"/>
      <c r="T75" s="76"/>
      <c r="U75" s="170">
        <f t="shared" si="68"/>
        <v>0</v>
      </c>
      <c r="V75" s="83"/>
      <c r="W75" s="76"/>
      <c r="X75" s="170">
        <f t="shared" si="69"/>
        <v>0</v>
      </c>
      <c r="Y75" s="83"/>
      <c r="Z75" s="76"/>
      <c r="AA75" s="170">
        <f t="shared" si="70"/>
        <v>0</v>
      </c>
      <c r="AB75" s="83"/>
      <c r="AC75" s="76"/>
      <c r="AD75" s="170">
        <f t="shared" si="71"/>
        <v>0</v>
      </c>
      <c r="AE75" s="83"/>
      <c r="AF75" s="76"/>
      <c r="AG75" s="170">
        <f t="shared" si="72"/>
        <v>0</v>
      </c>
      <c r="AH75" s="83"/>
      <c r="AI75" s="76"/>
      <c r="AJ75" s="170">
        <f t="shared" si="73"/>
        <v>0</v>
      </c>
      <c r="AK75" s="83"/>
      <c r="AL75" s="76"/>
      <c r="AM75" s="170">
        <f t="shared" si="74"/>
        <v>0</v>
      </c>
      <c r="AN75" s="183">
        <f t="shared" si="89"/>
        <v>0</v>
      </c>
      <c r="AO75" s="180">
        <f t="shared" si="95"/>
        <v>0</v>
      </c>
      <c r="AP75" s="47"/>
      <c r="AQ75" s="47"/>
      <c r="AR75" s="47"/>
      <c r="AS75" s="47"/>
      <c r="AT75" s="47"/>
      <c r="AU75" s="47"/>
      <c r="AV75" s="47"/>
    </row>
    <row r="76" spans="1:48" s="96" customFormat="1" x14ac:dyDescent="0.25">
      <c r="A76" s="112" t="s">
        <v>88</v>
      </c>
      <c r="B76" s="98"/>
      <c r="C76" s="82">
        <v>50</v>
      </c>
      <c r="D76" s="83">
        <v>50</v>
      </c>
      <c r="E76" s="76">
        <v>1000</v>
      </c>
      <c r="F76" s="170">
        <f t="shared" si="63"/>
        <v>-950</v>
      </c>
      <c r="G76" s="83">
        <v>50</v>
      </c>
      <c r="H76" s="76">
        <v>0</v>
      </c>
      <c r="I76" s="170">
        <f t="shared" si="64"/>
        <v>50</v>
      </c>
      <c r="J76" s="83"/>
      <c r="K76" s="76"/>
      <c r="L76" s="170">
        <f t="shared" si="65"/>
        <v>0</v>
      </c>
      <c r="M76" s="83"/>
      <c r="N76" s="76"/>
      <c r="O76" s="170">
        <f t="shared" si="66"/>
        <v>0</v>
      </c>
      <c r="P76" s="83"/>
      <c r="Q76" s="76"/>
      <c r="R76" s="170">
        <f t="shared" si="67"/>
        <v>0</v>
      </c>
      <c r="S76" s="83"/>
      <c r="T76" s="76"/>
      <c r="U76" s="170">
        <f t="shared" si="68"/>
        <v>0</v>
      </c>
      <c r="V76" s="83"/>
      <c r="W76" s="76"/>
      <c r="X76" s="170">
        <f t="shared" si="69"/>
        <v>0</v>
      </c>
      <c r="Y76" s="83"/>
      <c r="Z76" s="76"/>
      <c r="AA76" s="170">
        <f t="shared" si="70"/>
        <v>0</v>
      </c>
      <c r="AB76" s="83"/>
      <c r="AC76" s="76"/>
      <c r="AD76" s="170">
        <f t="shared" si="71"/>
        <v>0</v>
      </c>
      <c r="AE76" s="83"/>
      <c r="AF76" s="76"/>
      <c r="AG76" s="170">
        <f t="shared" si="72"/>
        <v>0</v>
      </c>
      <c r="AH76" s="83"/>
      <c r="AI76" s="76"/>
      <c r="AJ76" s="170">
        <f t="shared" si="73"/>
        <v>0</v>
      </c>
      <c r="AK76" s="83"/>
      <c r="AL76" s="76"/>
      <c r="AM76" s="170">
        <f t="shared" si="74"/>
        <v>0</v>
      </c>
      <c r="AN76" s="183">
        <f t="shared" si="89"/>
        <v>1000</v>
      </c>
      <c r="AO76" s="180">
        <f t="shared" si="95"/>
        <v>125</v>
      </c>
      <c r="AP76" s="47"/>
      <c r="AQ76" s="47"/>
      <c r="AR76" s="47"/>
      <c r="AS76" s="47"/>
      <c r="AT76" s="47"/>
      <c r="AU76" s="47"/>
      <c r="AV76" s="47"/>
    </row>
    <row r="77" spans="1:48" s="96" customFormat="1" x14ac:dyDescent="0.25">
      <c r="A77" s="112" t="s">
        <v>44</v>
      </c>
      <c r="B77" s="98"/>
      <c r="C77" s="82">
        <v>0</v>
      </c>
      <c r="D77" s="83">
        <v>0</v>
      </c>
      <c r="E77" s="76"/>
      <c r="F77" s="170">
        <f t="shared" si="63"/>
        <v>0</v>
      </c>
      <c r="G77" s="83"/>
      <c r="H77" s="76"/>
      <c r="I77" s="170">
        <f t="shared" si="64"/>
        <v>0</v>
      </c>
      <c r="J77" s="83"/>
      <c r="K77" s="76"/>
      <c r="L77" s="170">
        <f t="shared" si="65"/>
        <v>0</v>
      </c>
      <c r="M77" s="83"/>
      <c r="N77" s="76"/>
      <c r="O77" s="170">
        <f t="shared" si="66"/>
        <v>0</v>
      </c>
      <c r="P77" s="83"/>
      <c r="Q77" s="76"/>
      <c r="R77" s="170">
        <f t="shared" si="67"/>
        <v>0</v>
      </c>
      <c r="S77" s="83"/>
      <c r="T77" s="76"/>
      <c r="U77" s="170">
        <f t="shared" si="68"/>
        <v>0</v>
      </c>
      <c r="V77" s="83"/>
      <c r="W77" s="76"/>
      <c r="X77" s="170">
        <f t="shared" si="69"/>
        <v>0</v>
      </c>
      <c r="Y77" s="83"/>
      <c r="Z77" s="76"/>
      <c r="AA77" s="170">
        <f t="shared" si="70"/>
        <v>0</v>
      </c>
      <c r="AB77" s="83"/>
      <c r="AC77" s="76"/>
      <c r="AD77" s="170">
        <f t="shared" si="71"/>
        <v>0</v>
      </c>
      <c r="AE77" s="83"/>
      <c r="AF77" s="76"/>
      <c r="AG77" s="170">
        <f t="shared" si="72"/>
        <v>0</v>
      </c>
      <c r="AH77" s="83"/>
      <c r="AI77" s="76"/>
      <c r="AJ77" s="170">
        <f t="shared" si="73"/>
        <v>0</v>
      </c>
      <c r="AK77" s="83"/>
      <c r="AL77" s="76"/>
      <c r="AM77" s="170">
        <f t="shared" si="74"/>
        <v>0</v>
      </c>
      <c r="AN77" s="183">
        <f t="shared" si="89"/>
        <v>0</v>
      </c>
      <c r="AO77" s="180">
        <f t="shared" si="95"/>
        <v>0</v>
      </c>
      <c r="AP77" s="47"/>
      <c r="AQ77" s="47"/>
      <c r="AR77" s="47"/>
      <c r="AS77" s="47"/>
      <c r="AT77" s="47"/>
      <c r="AU77" s="47"/>
      <c r="AV77" s="47"/>
    </row>
    <row r="78" spans="1:48" s="96" customFormat="1" x14ac:dyDescent="0.25">
      <c r="A78" s="112" t="s">
        <v>89</v>
      </c>
      <c r="B78" s="98"/>
      <c r="C78" s="82">
        <v>20</v>
      </c>
      <c r="D78" s="83">
        <v>20</v>
      </c>
      <c r="E78" s="76">
        <v>35</v>
      </c>
      <c r="F78" s="170">
        <f t="shared" si="63"/>
        <v>-15</v>
      </c>
      <c r="G78" s="83">
        <v>30</v>
      </c>
      <c r="H78" s="76">
        <v>25</v>
      </c>
      <c r="I78" s="170">
        <f t="shared" si="64"/>
        <v>5</v>
      </c>
      <c r="J78" s="83"/>
      <c r="K78" s="76"/>
      <c r="L78" s="170">
        <f t="shared" si="65"/>
        <v>0</v>
      </c>
      <c r="M78" s="83"/>
      <c r="N78" s="76"/>
      <c r="O78" s="170">
        <f t="shared" si="66"/>
        <v>0</v>
      </c>
      <c r="P78" s="83"/>
      <c r="Q78" s="76"/>
      <c r="R78" s="170">
        <f t="shared" si="67"/>
        <v>0</v>
      </c>
      <c r="S78" s="83"/>
      <c r="T78" s="76"/>
      <c r="U78" s="170">
        <f t="shared" si="68"/>
        <v>0</v>
      </c>
      <c r="V78" s="83"/>
      <c r="W78" s="76"/>
      <c r="X78" s="170">
        <f t="shared" si="69"/>
        <v>0</v>
      </c>
      <c r="Y78" s="83"/>
      <c r="Z78" s="76"/>
      <c r="AA78" s="170">
        <f t="shared" si="70"/>
        <v>0</v>
      </c>
      <c r="AB78" s="83"/>
      <c r="AC78" s="76"/>
      <c r="AD78" s="170">
        <f t="shared" si="71"/>
        <v>0</v>
      </c>
      <c r="AE78" s="83"/>
      <c r="AF78" s="76"/>
      <c r="AG78" s="170">
        <f t="shared" si="72"/>
        <v>0</v>
      </c>
      <c r="AH78" s="83"/>
      <c r="AI78" s="76"/>
      <c r="AJ78" s="170">
        <f t="shared" si="73"/>
        <v>0</v>
      </c>
      <c r="AK78" s="83"/>
      <c r="AL78" s="76"/>
      <c r="AM78" s="170">
        <f t="shared" si="74"/>
        <v>0</v>
      </c>
      <c r="AN78" s="183">
        <f t="shared" si="89"/>
        <v>60</v>
      </c>
      <c r="AO78" s="180">
        <f t="shared" si="95"/>
        <v>7.5</v>
      </c>
      <c r="AP78" s="47"/>
      <c r="AQ78" s="47"/>
      <c r="AR78" s="47"/>
      <c r="AS78" s="47"/>
      <c r="AT78" s="47"/>
      <c r="AU78" s="47"/>
      <c r="AV78" s="47"/>
    </row>
    <row r="79" spans="1:48" s="96" customFormat="1" x14ac:dyDescent="0.25">
      <c r="A79" s="112" t="s">
        <v>45</v>
      </c>
      <c r="B79" s="98"/>
      <c r="C79" s="82">
        <v>0</v>
      </c>
      <c r="D79" s="83">
        <v>0</v>
      </c>
      <c r="E79" s="76"/>
      <c r="F79" s="170">
        <f t="shared" si="63"/>
        <v>0</v>
      </c>
      <c r="G79" s="83"/>
      <c r="H79" s="76"/>
      <c r="I79" s="170">
        <f t="shared" si="64"/>
        <v>0</v>
      </c>
      <c r="J79" s="83"/>
      <c r="K79" s="76"/>
      <c r="L79" s="170">
        <f t="shared" si="65"/>
        <v>0</v>
      </c>
      <c r="M79" s="83"/>
      <c r="N79" s="76"/>
      <c r="O79" s="170">
        <f t="shared" si="66"/>
        <v>0</v>
      </c>
      <c r="P79" s="83"/>
      <c r="Q79" s="76"/>
      <c r="R79" s="170">
        <f t="shared" si="67"/>
        <v>0</v>
      </c>
      <c r="S79" s="83"/>
      <c r="T79" s="76"/>
      <c r="U79" s="170">
        <f t="shared" si="68"/>
        <v>0</v>
      </c>
      <c r="V79" s="83"/>
      <c r="W79" s="76"/>
      <c r="X79" s="170">
        <f t="shared" si="69"/>
        <v>0</v>
      </c>
      <c r="Y79" s="83"/>
      <c r="Z79" s="76"/>
      <c r="AA79" s="170">
        <f t="shared" si="70"/>
        <v>0</v>
      </c>
      <c r="AB79" s="83"/>
      <c r="AC79" s="76"/>
      <c r="AD79" s="170">
        <f t="shared" si="71"/>
        <v>0</v>
      </c>
      <c r="AE79" s="83"/>
      <c r="AF79" s="76"/>
      <c r="AG79" s="170">
        <f t="shared" si="72"/>
        <v>0</v>
      </c>
      <c r="AH79" s="83"/>
      <c r="AI79" s="76"/>
      <c r="AJ79" s="170">
        <f t="shared" si="73"/>
        <v>0</v>
      </c>
      <c r="AK79" s="83"/>
      <c r="AL79" s="76"/>
      <c r="AM79" s="170">
        <f t="shared" si="74"/>
        <v>0</v>
      </c>
      <c r="AN79" s="183">
        <f t="shared" si="89"/>
        <v>0</v>
      </c>
      <c r="AO79" s="180">
        <f t="shared" si="95"/>
        <v>0</v>
      </c>
      <c r="AP79" s="47"/>
      <c r="AQ79" s="47"/>
      <c r="AR79" s="47"/>
      <c r="AS79" s="47"/>
      <c r="AT79" s="47"/>
      <c r="AU79" s="47"/>
      <c r="AV79" s="47"/>
    </row>
    <row r="80" spans="1:48" s="96" customFormat="1" x14ac:dyDescent="0.25">
      <c r="A80" s="112"/>
      <c r="B80" s="98"/>
      <c r="C80" s="82"/>
      <c r="D80" s="83"/>
      <c r="E80" s="76"/>
      <c r="F80" s="170">
        <f t="shared" si="63"/>
        <v>0</v>
      </c>
      <c r="G80" s="83"/>
      <c r="H80" s="76"/>
      <c r="I80" s="170">
        <f t="shared" si="64"/>
        <v>0</v>
      </c>
      <c r="J80" s="83"/>
      <c r="K80" s="76"/>
      <c r="L80" s="170">
        <f t="shared" si="65"/>
        <v>0</v>
      </c>
      <c r="M80" s="83"/>
      <c r="N80" s="76"/>
      <c r="O80" s="170">
        <f t="shared" si="66"/>
        <v>0</v>
      </c>
      <c r="P80" s="83"/>
      <c r="Q80" s="76"/>
      <c r="R80" s="170">
        <f t="shared" si="67"/>
        <v>0</v>
      </c>
      <c r="S80" s="83"/>
      <c r="T80" s="76"/>
      <c r="U80" s="170">
        <f t="shared" si="68"/>
        <v>0</v>
      </c>
      <c r="V80" s="83"/>
      <c r="W80" s="76"/>
      <c r="X80" s="170">
        <f t="shared" si="69"/>
        <v>0</v>
      </c>
      <c r="Y80" s="83"/>
      <c r="Z80" s="76"/>
      <c r="AA80" s="170">
        <f t="shared" si="70"/>
        <v>0</v>
      </c>
      <c r="AB80" s="83"/>
      <c r="AC80" s="76"/>
      <c r="AD80" s="170">
        <f t="shared" si="71"/>
        <v>0</v>
      </c>
      <c r="AE80" s="83"/>
      <c r="AF80" s="76"/>
      <c r="AG80" s="170">
        <f t="shared" si="72"/>
        <v>0</v>
      </c>
      <c r="AH80" s="83"/>
      <c r="AI80" s="76"/>
      <c r="AJ80" s="170">
        <f t="shared" si="73"/>
        <v>0</v>
      </c>
      <c r="AK80" s="83"/>
      <c r="AL80" s="76"/>
      <c r="AM80" s="170">
        <f t="shared" si="74"/>
        <v>0</v>
      </c>
      <c r="AN80" s="183">
        <f t="shared" ref="AN80:AN82" si="96">SUM(AL80+AI80+AF80+AC80+Z80+W80+T80+Q80+N80+K80+H80+E80)</f>
        <v>0</v>
      </c>
      <c r="AO80" s="180">
        <f t="shared" ref="AO80:AO82" si="97">AN80/8</f>
        <v>0</v>
      </c>
      <c r="AP80" s="47"/>
      <c r="AQ80" s="47"/>
      <c r="AR80" s="47"/>
      <c r="AS80" s="47"/>
      <c r="AT80" s="47"/>
      <c r="AU80" s="47"/>
      <c r="AV80" s="47"/>
    </row>
    <row r="81" spans="1:48" s="96" customFormat="1" x14ac:dyDescent="0.25">
      <c r="A81" s="112"/>
      <c r="B81" s="98"/>
      <c r="C81" s="82"/>
      <c r="D81" s="83"/>
      <c r="E81" s="76"/>
      <c r="F81" s="170">
        <f t="shared" si="63"/>
        <v>0</v>
      </c>
      <c r="G81" s="83"/>
      <c r="H81" s="76"/>
      <c r="I81" s="170">
        <f t="shared" si="64"/>
        <v>0</v>
      </c>
      <c r="J81" s="83"/>
      <c r="K81" s="76"/>
      <c r="L81" s="170">
        <f t="shared" si="65"/>
        <v>0</v>
      </c>
      <c r="M81" s="83"/>
      <c r="N81" s="76"/>
      <c r="O81" s="170">
        <f t="shared" si="66"/>
        <v>0</v>
      </c>
      <c r="P81" s="83"/>
      <c r="Q81" s="76"/>
      <c r="R81" s="170">
        <f t="shared" si="67"/>
        <v>0</v>
      </c>
      <c r="S81" s="83"/>
      <c r="T81" s="76"/>
      <c r="U81" s="170">
        <f t="shared" si="68"/>
        <v>0</v>
      </c>
      <c r="V81" s="83"/>
      <c r="W81" s="76"/>
      <c r="X81" s="170">
        <f t="shared" si="69"/>
        <v>0</v>
      </c>
      <c r="Y81" s="83"/>
      <c r="Z81" s="76"/>
      <c r="AA81" s="170">
        <f t="shared" si="70"/>
        <v>0</v>
      </c>
      <c r="AB81" s="83"/>
      <c r="AC81" s="76"/>
      <c r="AD81" s="170">
        <f t="shared" si="71"/>
        <v>0</v>
      </c>
      <c r="AE81" s="83"/>
      <c r="AF81" s="76"/>
      <c r="AG81" s="170">
        <f t="shared" si="72"/>
        <v>0</v>
      </c>
      <c r="AH81" s="83"/>
      <c r="AI81" s="76"/>
      <c r="AJ81" s="170">
        <f t="shared" si="73"/>
        <v>0</v>
      </c>
      <c r="AK81" s="83"/>
      <c r="AL81" s="76"/>
      <c r="AM81" s="170">
        <f t="shared" si="74"/>
        <v>0</v>
      </c>
      <c r="AN81" s="183">
        <f t="shared" si="96"/>
        <v>0</v>
      </c>
      <c r="AO81" s="180">
        <f t="shared" si="97"/>
        <v>0</v>
      </c>
      <c r="AP81" s="47"/>
      <c r="AQ81" s="47"/>
      <c r="AR81" s="47"/>
      <c r="AS81" s="47"/>
      <c r="AT81" s="47"/>
      <c r="AU81" s="47"/>
      <c r="AV81" s="47"/>
    </row>
    <row r="82" spans="1:48" s="96" customFormat="1" x14ac:dyDescent="0.25">
      <c r="A82" s="112"/>
      <c r="B82" s="98"/>
      <c r="C82" s="82"/>
      <c r="D82" s="83"/>
      <c r="E82" s="76"/>
      <c r="F82" s="170">
        <f t="shared" si="63"/>
        <v>0</v>
      </c>
      <c r="G82" s="83"/>
      <c r="H82" s="76"/>
      <c r="I82" s="170">
        <f t="shared" si="64"/>
        <v>0</v>
      </c>
      <c r="J82" s="83"/>
      <c r="K82" s="76"/>
      <c r="L82" s="170">
        <f t="shared" si="65"/>
        <v>0</v>
      </c>
      <c r="M82" s="83"/>
      <c r="N82" s="76"/>
      <c r="O82" s="170">
        <f t="shared" si="66"/>
        <v>0</v>
      </c>
      <c r="P82" s="83"/>
      <c r="Q82" s="76"/>
      <c r="R82" s="170">
        <f t="shared" si="67"/>
        <v>0</v>
      </c>
      <c r="S82" s="83"/>
      <c r="T82" s="76"/>
      <c r="U82" s="170">
        <f t="shared" si="68"/>
        <v>0</v>
      </c>
      <c r="V82" s="83"/>
      <c r="W82" s="76"/>
      <c r="X82" s="170">
        <f t="shared" si="69"/>
        <v>0</v>
      </c>
      <c r="Y82" s="83"/>
      <c r="Z82" s="76"/>
      <c r="AA82" s="170">
        <f t="shared" si="70"/>
        <v>0</v>
      </c>
      <c r="AB82" s="83"/>
      <c r="AC82" s="76"/>
      <c r="AD82" s="170">
        <f t="shared" si="71"/>
        <v>0</v>
      </c>
      <c r="AE82" s="83"/>
      <c r="AF82" s="76"/>
      <c r="AG82" s="170">
        <f t="shared" si="72"/>
        <v>0</v>
      </c>
      <c r="AH82" s="83"/>
      <c r="AI82" s="76"/>
      <c r="AJ82" s="170">
        <f t="shared" si="73"/>
        <v>0</v>
      </c>
      <c r="AK82" s="83"/>
      <c r="AL82" s="76"/>
      <c r="AM82" s="170">
        <f t="shared" si="74"/>
        <v>0</v>
      </c>
      <c r="AN82" s="183">
        <f t="shared" si="96"/>
        <v>0</v>
      </c>
      <c r="AO82" s="180">
        <f t="shared" si="97"/>
        <v>0</v>
      </c>
      <c r="AP82" s="47"/>
      <c r="AQ82" s="47"/>
      <c r="AR82" s="47"/>
      <c r="AS82" s="47"/>
      <c r="AT82" s="47"/>
      <c r="AU82" s="47"/>
      <c r="AV82" s="47"/>
    </row>
    <row r="83" spans="1:48" s="96" customFormat="1" ht="15.75" thickBot="1" x14ac:dyDescent="0.3">
      <c r="A83" s="114" t="s">
        <v>103</v>
      </c>
      <c r="B83" s="106"/>
      <c r="C83" s="82">
        <v>0</v>
      </c>
      <c r="D83" s="83">
        <v>0</v>
      </c>
      <c r="E83" s="76"/>
      <c r="F83" s="170">
        <f t="shared" si="63"/>
        <v>0</v>
      </c>
      <c r="G83" s="83"/>
      <c r="H83" s="76"/>
      <c r="I83" s="170">
        <f t="shared" si="64"/>
        <v>0</v>
      </c>
      <c r="J83" s="83"/>
      <c r="K83" s="76"/>
      <c r="L83" s="170">
        <f t="shared" si="65"/>
        <v>0</v>
      </c>
      <c r="M83" s="83"/>
      <c r="N83" s="76"/>
      <c r="O83" s="170">
        <f t="shared" si="66"/>
        <v>0</v>
      </c>
      <c r="P83" s="83"/>
      <c r="Q83" s="76"/>
      <c r="R83" s="170">
        <f t="shared" si="67"/>
        <v>0</v>
      </c>
      <c r="S83" s="83"/>
      <c r="T83" s="76"/>
      <c r="U83" s="170">
        <f t="shared" si="68"/>
        <v>0</v>
      </c>
      <c r="V83" s="83"/>
      <c r="W83" s="76"/>
      <c r="X83" s="170">
        <f t="shared" si="69"/>
        <v>0</v>
      </c>
      <c r="Y83" s="83"/>
      <c r="Z83" s="76"/>
      <c r="AA83" s="170">
        <f t="shared" si="70"/>
        <v>0</v>
      </c>
      <c r="AB83" s="83"/>
      <c r="AC83" s="76"/>
      <c r="AD83" s="170">
        <f t="shared" si="71"/>
        <v>0</v>
      </c>
      <c r="AE83" s="83"/>
      <c r="AF83" s="76"/>
      <c r="AG83" s="170">
        <f t="shared" si="72"/>
        <v>0</v>
      </c>
      <c r="AH83" s="83"/>
      <c r="AI83" s="76"/>
      <c r="AJ83" s="170">
        <f t="shared" si="73"/>
        <v>0</v>
      </c>
      <c r="AK83" s="83"/>
      <c r="AL83" s="76"/>
      <c r="AM83" s="170">
        <f t="shared" si="74"/>
        <v>0</v>
      </c>
      <c r="AN83" s="183">
        <f t="shared" si="89"/>
        <v>0</v>
      </c>
      <c r="AO83" s="180">
        <f t="shared" si="95"/>
        <v>0</v>
      </c>
      <c r="AP83" s="47"/>
      <c r="AQ83" s="47"/>
      <c r="AR83" s="47"/>
      <c r="AS83" s="47"/>
      <c r="AT83" s="47"/>
      <c r="AU83" s="47"/>
      <c r="AV83" s="47"/>
    </row>
    <row r="84" spans="1:48" ht="16.5" thickBot="1" x14ac:dyDescent="0.3">
      <c r="A84" s="107" t="s">
        <v>30</v>
      </c>
      <c r="B84" s="208">
        <f>AN84/AN144</f>
        <v>0.10608598548297041</v>
      </c>
      <c r="C84" s="204">
        <f t="shared" ref="C84:M84" si="98">SUM(C85:C95)</f>
        <v>1550</v>
      </c>
      <c r="D84" s="205">
        <f t="shared" si="98"/>
        <v>1550</v>
      </c>
      <c r="E84" s="190">
        <f t="shared" si="98"/>
        <v>1000</v>
      </c>
      <c r="F84" s="174">
        <f t="shared" si="63"/>
        <v>550</v>
      </c>
      <c r="G84" s="205">
        <f t="shared" si="98"/>
        <v>900</v>
      </c>
      <c r="H84" s="190">
        <f t="shared" ref="H84:AL84" si="99">SUM(H85:H95)</f>
        <v>900</v>
      </c>
      <c r="I84" s="174">
        <f t="shared" si="64"/>
        <v>0</v>
      </c>
      <c r="J84" s="205">
        <f t="shared" si="98"/>
        <v>0</v>
      </c>
      <c r="K84" s="190">
        <f t="shared" si="99"/>
        <v>0</v>
      </c>
      <c r="L84" s="174">
        <f t="shared" si="65"/>
        <v>0</v>
      </c>
      <c r="M84" s="205">
        <f t="shared" si="98"/>
        <v>0</v>
      </c>
      <c r="N84" s="190">
        <f t="shared" si="99"/>
        <v>0</v>
      </c>
      <c r="O84" s="174">
        <f t="shared" si="66"/>
        <v>0</v>
      </c>
      <c r="P84" s="205">
        <f t="shared" ref="P84:S84" si="100">SUM(P85:P95)</f>
        <v>0</v>
      </c>
      <c r="Q84" s="190">
        <f t="shared" si="99"/>
        <v>0</v>
      </c>
      <c r="R84" s="174">
        <f t="shared" si="67"/>
        <v>0</v>
      </c>
      <c r="S84" s="205">
        <f t="shared" si="100"/>
        <v>0</v>
      </c>
      <c r="T84" s="190">
        <f t="shared" si="99"/>
        <v>0</v>
      </c>
      <c r="U84" s="174">
        <f t="shared" si="68"/>
        <v>0</v>
      </c>
      <c r="V84" s="205">
        <f t="shared" si="99"/>
        <v>0</v>
      </c>
      <c r="W84" s="190">
        <f t="shared" si="99"/>
        <v>0</v>
      </c>
      <c r="X84" s="174">
        <f t="shared" si="69"/>
        <v>0</v>
      </c>
      <c r="Y84" s="205">
        <f t="shared" si="99"/>
        <v>0</v>
      </c>
      <c r="Z84" s="190">
        <f t="shared" si="99"/>
        <v>0</v>
      </c>
      <c r="AA84" s="174">
        <f t="shared" si="70"/>
        <v>0</v>
      </c>
      <c r="AB84" s="205">
        <f t="shared" si="99"/>
        <v>0</v>
      </c>
      <c r="AC84" s="190">
        <f t="shared" si="99"/>
        <v>0</v>
      </c>
      <c r="AD84" s="174">
        <f t="shared" si="71"/>
        <v>0</v>
      </c>
      <c r="AE84" s="205">
        <f t="shared" si="99"/>
        <v>0</v>
      </c>
      <c r="AF84" s="190">
        <f t="shared" si="99"/>
        <v>0</v>
      </c>
      <c r="AG84" s="174">
        <f t="shared" si="72"/>
        <v>0</v>
      </c>
      <c r="AH84" s="205">
        <f t="shared" si="99"/>
        <v>0</v>
      </c>
      <c r="AI84" s="190">
        <f t="shared" si="99"/>
        <v>0</v>
      </c>
      <c r="AJ84" s="174">
        <f t="shared" si="73"/>
        <v>0</v>
      </c>
      <c r="AK84" s="205">
        <f t="shared" si="99"/>
        <v>0</v>
      </c>
      <c r="AL84" s="190">
        <f t="shared" si="99"/>
        <v>0</v>
      </c>
      <c r="AM84" s="174">
        <f t="shared" si="74"/>
        <v>0</v>
      </c>
      <c r="AN84" s="189">
        <f t="shared" si="89"/>
        <v>1900</v>
      </c>
      <c r="AO84" s="190">
        <f t="shared" si="95"/>
        <v>237.5</v>
      </c>
    </row>
    <row r="85" spans="1:48" s="96" customFormat="1" x14ac:dyDescent="0.25">
      <c r="A85" s="115" t="s">
        <v>53</v>
      </c>
      <c r="B85" s="95"/>
      <c r="C85" s="82">
        <v>800</v>
      </c>
      <c r="D85" s="83">
        <v>800</v>
      </c>
      <c r="E85" s="76">
        <v>800</v>
      </c>
      <c r="F85" s="170">
        <f t="shared" si="63"/>
        <v>0</v>
      </c>
      <c r="G85" s="83">
        <v>800</v>
      </c>
      <c r="H85" s="76">
        <v>800</v>
      </c>
      <c r="I85" s="170">
        <f t="shared" si="64"/>
        <v>0</v>
      </c>
      <c r="J85" s="83"/>
      <c r="K85" s="76"/>
      <c r="L85" s="170">
        <f t="shared" si="65"/>
        <v>0</v>
      </c>
      <c r="M85" s="83"/>
      <c r="N85" s="76"/>
      <c r="O85" s="170">
        <f t="shared" si="66"/>
        <v>0</v>
      </c>
      <c r="P85" s="83"/>
      <c r="Q85" s="76"/>
      <c r="R85" s="170">
        <f t="shared" si="67"/>
        <v>0</v>
      </c>
      <c r="S85" s="83"/>
      <c r="T85" s="76"/>
      <c r="U85" s="170">
        <f t="shared" si="68"/>
        <v>0</v>
      </c>
      <c r="V85" s="83"/>
      <c r="W85" s="76"/>
      <c r="X85" s="170">
        <f t="shared" si="69"/>
        <v>0</v>
      </c>
      <c r="Y85" s="83"/>
      <c r="Z85" s="76"/>
      <c r="AA85" s="170">
        <f t="shared" si="70"/>
        <v>0</v>
      </c>
      <c r="AB85" s="83"/>
      <c r="AC85" s="76"/>
      <c r="AD85" s="170">
        <f t="shared" si="71"/>
        <v>0</v>
      </c>
      <c r="AE85" s="83"/>
      <c r="AF85" s="76"/>
      <c r="AG85" s="170">
        <f t="shared" si="72"/>
        <v>0</v>
      </c>
      <c r="AH85" s="83"/>
      <c r="AI85" s="76"/>
      <c r="AJ85" s="170">
        <f t="shared" si="73"/>
        <v>0</v>
      </c>
      <c r="AK85" s="83"/>
      <c r="AL85" s="76"/>
      <c r="AM85" s="170">
        <f t="shared" si="74"/>
        <v>0</v>
      </c>
      <c r="AN85" s="183">
        <f t="shared" si="89"/>
        <v>1600</v>
      </c>
      <c r="AO85" s="180">
        <f t="shared" si="95"/>
        <v>200</v>
      </c>
      <c r="AP85" s="47"/>
      <c r="AQ85" s="47"/>
      <c r="AR85" s="47"/>
      <c r="AS85" s="47"/>
      <c r="AT85" s="47"/>
      <c r="AU85" s="47"/>
      <c r="AV85" s="47"/>
    </row>
    <row r="86" spans="1:48" s="96" customFormat="1" x14ac:dyDescent="0.25">
      <c r="A86" s="112" t="s">
        <v>22</v>
      </c>
      <c r="B86" s="98"/>
      <c r="C86" s="82">
        <v>120</v>
      </c>
      <c r="D86" s="83">
        <v>120</v>
      </c>
      <c r="E86" s="76">
        <v>100</v>
      </c>
      <c r="F86" s="170">
        <f t="shared" si="63"/>
        <v>20</v>
      </c>
      <c r="G86" s="83">
        <v>100</v>
      </c>
      <c r="H86" s="76">
        <v>100</v>
      </c>
      <c r="I86" s="170">
        <f t="shared" si="64"/>
        <v>0</v>
      </c>
      <c r="J86" s="83"/>
      <c r="K86" s="76"/>
      <c r="L86" s="170">
        <f t="shared" si="65"/>
        <v>0</v>
      </c>
      <c r="M86" s="83"/>
      <c r="N86" s="76"/>
      <c r="O86" s="170">
        <f t="shared" si="66"/>
        <v>0</v>
      </c>
      <c r="P86" s="83"/>
      <c r="Q86" s="76"/>
      <c r="R86" s="170">
        <f t="shared" si="67"/>
        <v>0</v>
      </c>
      <c r="S86" s="83"/>
      <c r="T86" s="76"/>
      <c r="U86" s="170">
        <f t="shared" si="68"/>
        <v>0</v>
      </c>
      <c r="V86" s="83"/>
      <c r="W86" s="76"/>
      <c r="X86" s="170">
        <f t="shared" si="69"/>
        <v>0</v>
      </c>
      <c r="Y86" s="83"/>
      <c r="Z86" s="76"/>
      <c r="AA86" s="170">
        <f t="shared" si="70"/>
        <v>0</v>
      </c>
      <c r="AB86" s="83"/>
      <c r="AC86" s="76"/>
      <c r="AD86" s="170">
        <f t="shared" si="71"/>
        <v>0</v>
      </c>
      <c r="AE86" s="83"/>
      <c r="AF86" s="76"/>
      <c r="AG86" s="170">
        <f t="shared" si="72"/>
        <v>0</v>
      </c>
      <c r="AH86" s="83"/>
      <c r="AI86" s="76"/>
      <c r="AJ86" s="170">
        <f t="shared" si="73"/>
        <v>0</v>
      </c>
      <c r="AK86" s="83"/>
      <c r="AL86" s="76"/>
      <c r="AM86" s="170">
        <f t="shared" si="74"/>
        <v>0</v>
      </c>
      <c r="AN86" s="183">
        <f t="shared" si="89"/>
        <v>200</v>
      </c>
      <c r="AO86" s="180">
        <f t="shared" si="95"/>
        <v>25</v>
      </c>
      <c r="AP86" s="47"/>
      <c r="AQ86" s="47"/>
      <c r="AR86" s="47"/>
      <c r="AS86" s="47"/>
      <c r="AT86" s="47"/>
      <c r="AU86" s="47"/>
      <c r="AV86" s="47"/>
    </row>
    <row r="87" spans="1:48" s="96" customFormat="1" x14ac:dyDescent="0.25">
      <c r="A87" s="112" t="s">
        <v>48</v>
      </c>
      <c r="B87" s="98"/>
      <c r="C87" s="82">
        <v>80</v>
      </c>
      <c r="D87" s="83">
        <v>80</v>
      </c>
      <c r="E87" s="76"/>
      <c r="F87" s="170">
        <f t="shared" si="63"/>
        <v>80</v>
      </c>
      <c r="G87" s="83"/>
      <c r="H87" s="76"/>
      <c r="I87" s="170">
        <f t="shared" si="64"/>
        <v>0</v>
      </c>
      <c r="J87" s="83"/>
      <c r="K87" s="76"/>
      <c r="L87" s="170">
        <f t="shared" si="65"/>
        <v>0</v>
      </c>
      <c r="M87" s="83"/>
      <c r="N87" s="76"/>
      <c r="O87" s="170">
        <f t="shared" si="66"/>
        <v>0</v>
      </c>
      <c r="P87" s="83"/>
      <c r="Q87" s="76"/>
      <c r="R87" s="170">
        <f t="shared" si="67"/>
        <v>0</v>
      </c>
      <c r="S87" s="83"/>
      <c r="T87" s="76"/>
      <c r="U87" s="170">
        <f t="shared" si="68"/>
        <v>0</v>
      </c>
      <c r="V87" s="83"/>
      <c r="W87" s="76"/>
      <c r="X87" s="170">
        <f t="shared" si="69"/>
        <v>0</v>
      </c>
      <c r="Y87" s="83"/>
      <c r="Z87" s="76"/>
      <c r="AA87" s="170">
        <f t="shared" si="70"/>
        <v>0</v>
      </c>
      <c r="AB87" s="83"/>
      <c r="AC87" s="76"/>
      <c r="AD87" s="170">
        <f t="shared" si="71"/>
        <v>0</v>
      </c>
      <c r="AE87" s="83"/>
      <c r="AF87" s="76"/>
      <c r="AG87" s="170">
        <f t="shared" si="72"/>
        <v>0</v>
      </c>
      <c r="AH87" s="83"/>
      <c r="AI87" s="76"/>
      <c r="AJ87" s="170">
        <f t="shared" si="73"/>
        <v>0</v>
      </c>
      <c r="AK87" s="83"/>
      <c r="AL87" s="76"/>
      <c r="AM87" s="170">
        <f t="shared" si="74"/>
        <v>0</v>
      </c>
      <c r="AN87" s="183">
        <f t="shared" si="89"/>
        <v>0</v>
      </c>
      <c r="AO87" s="180">
        <f t="shared" si="95"/>
        <v>0</v>
      </c>
      <c r="AP87" s="47"/>
      <c r="AQ87" s="47"/>
      <c r="AR87" s="47"/>
      <c r="AS87" s="47"/>
      <c r="AT87" s="47"/>
      <c r="AU87" s="47"/>
      <c r="AV87" s="47"/>
    </row>
    <row r="88" spans="1:48" s="96" customFormat="1" x14ac:dyDescent="0.25">
      <c r="A88" s="112" t="s">
        <v>54</v>
      </c>
      <c r="B88" s="98"/>
      <c r="C88" s="82">
        <v>50</v>
      </c>
      <c r="D88" s="83">
        <v>50</v>
      </c>
      <c r="E88" s="76"/>
      <c r="F88" s="170">
        <f t="shared" si="63"/>
        <v>50</v>
      </c>
      <c r="G88" s="83"/>
      <c r="H88" s="76"/>
      <c r="I88" s="170">
        <f t="shared" si="64"/>
        <v>0</v>
      </c>
      <c r="J88" s="83"/>
      <c r="K88" s="76"/>
      <c r="L88" s="170">
        <f t="shared" si="65"/>
        <v>0</v>
      </c>
      <c r="M88" s="83"/>
      <c r="N88" s="76"/>
      <c r="O88" s="170">
        <f t="shared" si="66"/>
        <v>0</v>
      </c>
      <c r="P88" s="83"/>
      <c r="Q88" s="76"/>
      <c r="R88" s="170">
        <f t="shared" si="67"/>
        <v>0</v>
      </c>
      <c r="S88" s="83"/>
      <c r="T88" s="76"/>
      <c r="U88" s="170">
        <f t="shared" si="68"/>
        <v>0</v>
      </c>
      <c r="V88" s="83"/>
      <c r="W88" s="76"/>
      <c r="X88" s="170">
        <f t="shared" si="69"/>
        <v>0</v>
      </c>
      <c r="Y88" s="83"/>
      <c r="Z88" s="76"/>
      <c r="AA88" s="170">
        <f t="shared" si="70"/>
        <v>0</v>
      </c>
      <c r="AB88" s="83"/>
      <c r="AC88" s="76"/>
      <c r="AD88" s="170">
        <f t="shared" si="71"/>
        <v>0</v>
      </c>
      <c r="AE88" s="83"/>
      <c r="AF88" s="76"/>
      <c r="AG88" s="170">
        <f t="shared" si="72"/>
        <v>0</v>
      </c>
      <c r="AH88" s="83"/>
      <c r="AI88" s="76"/>
      <c r="AJ88" s="170">
        <f t="shared" si="73"/>
        <v>0</v>
      </c>
      <c r="AK88" s="83"/>
      <c r="AL88" s="76"/>
      <c r="AM88" s="170">
        <f t="shared" si="74"/>
        <v>0</v>
      </c>
      <c r="AN88" s="183">
        <f t="shared" si="89"/>
        <v>0</v>
      </c>
      <c r="AO88" s="180">
        <f t="shared" si="95"/>
        <v>0</v>
      </c>
      <c r="AP88" s="47"/>
      <c r="AQ88" s="47"/>
      <c r="AR88" s="47"/>
      <c r="AS88" s="47"/>
      <c r="AT88" s="47"/>
      <c r="AU88" s="47"/>
      <c r="AV88" s="47"/>
    </row>
    <row r="89" spans="1:48" s="96" customFormat="1" x14ac:dyDescent="0.25">
      <c r="A89" s="116" t="s">
        <v>73</v>
      </c>
      <c r="B89" s="98"/>
      <c r="C89" s="82">
        <v>150</v>
      </c>
      <c r="D89" s="83">
        <v>150</v>
      </c>
      <c r="E89" s="76"/>
      <c r="F89" s="170">
        <f t="shared" si="63"/>
        <v>150</v>
      </c>
      <c r="G89" s="83"/>
      <c r="H89" s="76"/>
      <c r="I89" s="170">
        <f t="shared" si="64"/>
        <v>0</v>
      </c>
      <c r="J89" s="83"/>
      <c r="K89" s="76"/>
      <c r="L89" s="170">
        <f t="shared" si="65"/>
        <v>0</v>
      </c>
      <c r="M89" s="83"/>
      <c r="N89" s="76"/>
      <c r="O89" s="170">
        <f t="shared" si="66"/>
        <v>0</v>
      </c>
      <c r="P89" s="83"/>
      <c r="Q89" s="76"/>
      <c r="R89" s="170">
        <f t="shared" si="67"/>
        <v>0</v>
      </c>
      <c r="S89" s="83"/>
      <c r="T89" s="76"/>
      <c r="U89" s="170">
        <f t="shared" si="68"/>
        <v>0</v>
      </c>
      <c r="V89" s="83"/>
      <c r="W89" s="76"/>
      <c r="X89" s="170">
        <f t="shared" si="69"/>
        <v>0</v>
      </c>
      <c r="Y89" s="83"/>
      <c r="Z89" s="76"/>
      <c r="AA89" s="170">
        <f t="shared" si="70"/>
        <v>0</v>
      </c>
      <c r="AB89" s="83"/>
      <c r="AC89" s="76"/>
      <c r="AD89" s="170">
        <f t="shared" si="71"/>
        <v>0</v>
      </c>
      <c r="AE89" s="83"/>
      <c r="AF89" s="76"/>
      <c r="AG89" s="170">
        <f t="shared" si="72"/>
        <v>0</v>
      </c>
      <c r="AH89" s="83"/>
      <c r="AI89" s="76"/>
      <c r="AJ89" s="170">
        <f t="shared" si="73"/>
        <v>0</v>
      </c>
      <c r="AK89" s="83"/>
      <c r="AL89" s="76"/>
      <c r="AM89" s="170">
        <f t="shared" si="74"/>
        <v>0</v>
      </c>
      <c r="AN89" s="183">
        <f t="shared" si="89"/>
        <v>0</v>
      </c>
      <c r="AO89" s="180">
        <f t="shared" si="95"/>
        <v>0</v>
      </c>
      <c r="AP89" s="47"/>
      <c r="AQ89" s="47"/>
      <c r="AR89" s="47"/>
      <c r="AS89" s="47"/>
      <c r="AT89" s="47"/>
      <c r="AU89" s="47"/>
      <c r="AV89" s="47"/>
    </row>
    <row r="90" spans="1:48" s="96" customFormat="1" x14ac:dyDescent="0.25">
      <c r="A90" s="116" t="s">
        <v>74</v>
      </c>
      <c r="B90" s="98"/>
      <c r="C90" s="82">
        <v>300</v>
      </c>
      <c r="D90" s="83">
        <v>300</v>
      </c>
      <c r="E90" s="76"/>
      <c r="F90" s="170">
        <f t="shared" si="63"/>
        <v>300</v>
      </c>
      <c r="G90" s="83"/>
      <c r="H90" s="76"/>
      <c r="I90" s="170">
        <f t="shared" si="64"/>
        <v>0</v>
      </c>
      <c r="J90" s="83"/>
      <c r="K90" s="76"/>
      <c r="L90" s="170">
        <f t="shared" si="65"/>
        <v>0</v>
      </c>
      <c r="M90" s="83"/>
      <c r="N90" s="76"/>
      <c r="O90" s="170">
        <f t="shared" si="66"/>
        <v>0</v>
      </c>
      <c r="P90" s="83"/>
      <c r="Q90" s="76"/>
      <c r="R90" s="170">
        <f t="shared" si="67"/>
        <v>0</v>
      </c>
      <c r="S90" s="83"/>
      <c r="T90" s="76"/>
      <c r="U90" s="170">
        <f t="shared" si="68"/>
        <v>0</v>
      </c>
      <c r="V90" s="83"/>
      <c r="W90" s="76"/>
      <c r="X90" s="170">
        <f t="shared" si="69"/>
        <v>0</v>
      </c>
      <c r="Y90" s="83"/>
      <c r="Z90" s="76"/>
      <c r="AA90" s="170">
        <f t="shared" si="70"/>
        <v>0</v>
      </c>
      <c r="AB90" s="83"/>
      <c r="AC90" s="76"/>
      <c r="AD90" s="170">
        <f t="shared" si="71"/>
        <v>0</v>
      </c>
      <c r="AE90" s="83"/>
      <c r="AF90" s="76"/>
      <c r="AG90" s="170">
        <f t="shared" si="72"/>
        <v>0</v>
      </c>
      <c r="AH90" s="83"/>
      <c r="AI90" s="76"/>
      <c r="AJ90" s="170">
        <f t="shared" si="73"/>
        <v>0</v>
      </c>
      <c r="AK90" s="83"/>
      <c r="AL90" s="76"/>
      <c r="AM90" s="170">
        <f t="shared" si="74"/>
        <v>0</v>
      </c>
      <c r="AN90" s="183">
        <f t="shared" si="89"/>
        <v>0</v>
      </c>
      <c r="AO90" s="180">
        <f t="shared" ref="AO90:AO91" si="101">AN90/8</f>
        <v>0</v>
      </c>
      <c r="AP90" s="47"/>
      <c r="AQ90" s="47"/>
      <c r="AR90" s="47"/>
      <c r="AS90" s="47"/>
      <c r="AT90" s="47"/>
      <c r="AU90" s="47"/>
      <c r="AV90" s="47"/>
    </row>
    <row r="91" spans="1:48" s="96" customFormat="1" x14ac:dyDescent="0.25">
      <c r="A91" s="116" t="s">
        <v>49</v>
      </c>
      <c r="B91" s="117"/>
      <c r="C91" s="82">
        <v>50</v>
      </c>
      <c r="D91" s="83">
        <v>50</v>
      </c>
      <c r="E91" s="76">
        <v>100</v>
      </c>
      <c r="F91" s="170">
        <f t="shared" si="63"/>
        <v>-50</v>
      </c>
      <c r="G91" s="83">
        <v>0</v>
      </c>
      <c r="H91" s="76">
        <v>0</v>
      </c>
      <c r="I91" s="170">
        <f t="shared" si="64"/>
        <v>0</v>
      </c>
      <c r="J91" s="83"/>
      <c r="K91" s="76"/>
      <c r="L91" s="170">
        <f t="shared" si="65"/>
        <v>0</v>
      </c>
      <c r="M91" s="83"/>
      <c r="N91" s="76"/>
      <c r="O91" s="170">
        <f t="shared" si="66"/>
        <v>0</v>
      </c>
      <c r="P91" s="83"/>
      <c r="Q91" s="76"/>
      <c r="R91" s="170">
        <f t="shared" si="67"/>
        <v>0</v>
      </c>
      <c r="S91" s="83"/>
      <c r="T91" s="76"/>
      <c r="U91" s="170">
        <f t="shared" si="68"/>
        <v>0</v>
      </c>
      <c r="V91" s="83"/>
      <c r="W91" s="76"/>
      <c r="X91" s="170">
        <f t="shared" si="69"/>
        <v>0</v>
      </c>
      <c r="Y91" s="83"/>
      <c r="Z91" s="76"/>
      <c r="AA91" s="170">
        <f t="shared" si="70"/>
        <v>0</v>
      </c>
      <c r="AB91" s="83"/>
      <c r="AC91" s="76"/>
      <c r="AD91" s="170">
        <f t="shared" si="71"/>
        <v>0</v>
      </c>
      <c r="AE91" s="83"/>
      <c r="AF91" s="76"/>
      <c r="AG91" s="170">
        <f t="shared" si="72"/>
        <v>0</v>
      </c>
      <c r="AH91" s="83"/>
      <c r="AI91" s="76"/>
      <c r="AJ91" s="170">
        <f t="shared" si="73"/>
        <v>0</v>
      </c>
      <c r="AK91" s="83"/>
      <c r="AL91" s="76"/>
      <c r="AM91" s="170">
        <f t="shared" si="74"/>
        <v>0</v>
      </c>
      <c r="AN91" s="183">
        <f t="shared" si="89"/>
        <v>100</v>
      </c>
      <c r="AO91" s="180">
        <f t="shared" si="101"/>
        <v>12.5</v>
      </c>
      <c r="AP91" s="47"/>
      <c r="AQ91" s="47"/>
      <c r="AR91" s="47"/>
      <c r="AS91" s="47"/>
      <c r="AT91" s="47"/>
      <c r="AU91" s="47"/>
      <c r="AV91" s="47"/>
    </row>
    <row r="92" spans="1:48" s="96" customFormat="1" x14ac:dyDescent="0.25">
      <c r="A92" s="112"/>
      <c r="B92" s="98"/>
      <c r="C92" s="118"/>
      <c r="D92" s="119"/>
      <c r="E92" s="76"/>
      <c r="F92" s="170">
        <f t="shared" si="63"/>
        <v>0</v>
      </c>
      <c r="G92" s="119"/>
      <c r="H92" s="76"/>
      <c r="I92" s="170">
        <f t="shared" si="64"/>
        <v>0</v>
      </c>
      <c r="J92" s="119"/>
      <c r="K92" s="76"/>
      <c r="L92" s="170">
        <f t="shared" si="65"/>
        <v>0</v>
      </c>
      <c r="M92" s="119"/>
      <c r="N92" s="76"/>
      <c r="O92" s="170">
        <f t="shared" si="66"/>
        <v>0</v>
      </c>
      <c r="P92" s="119"/>
      <c r="Q92" s="76"/>
      <c r="R92" s="170">
        <f t="shared" si="67"/>
        <v>0</v>
      </c>
      <c r="S92" s="119"/>
      <c r="T92" s="76"/>
      <c r="U92" s="170">
        <f t="shared" si="68"/>
        <v>0</v>
      </c>
      <c r="V92" s="119"/>
      <c r="W92" s="76"/>
      <c r="X92" s="170">
        <f t="shared" si="69"/>
        <v>0</v>
      </c>
      <c r="Y92" s="119"/>
      <c r="Z92" s="76"/>
      <c r="AA92" s="170">
        <f t="shared" si="70"/>
        <v>0</v>
      </c>
      <c r="AB92" s="119"/>
      <c r="AC92" s="76"/>
      <c r="AD92" s="170">
        <f t="shared" si="71"/>
        <v>0</v>
      </c>
      <c r="AE92" s="119"/>
      <c r="AF92" s="76"/>
      <c r="AG92" s="170">
        <f t="shared" si="72"/>
        <v>0</v>
      </c>
      <c r="AH92" s="119"/>
      <c r="AI92" s="76"/>
      <c r="AJ92" s="170">
        <f t="shared" si="73"/>
        <v>0</v>
      </c>
      <c r="AK92" s="119"/>
      <c r="AL92" s="76"/>
      <c r="AM92" s="170">
        <f t="shared" si="74"/>
        <v>0</v>
      </c>
      <c r="AN92" s="183">
        <f t="shared" ref="AN92:AN94" si="102">SUM(AL92+AI92+AF92+AC92+Z92+W92+T92+Q92+N92+K92+H92+E92)</f>
        <v>0</v>
      </c>
      <c r="AO92" s="180">
        <f t="shared" ref="AO92:AO94" si="103">AN92/8</f>
        <v>0</v>
      </c>
      <c r="AP92" s="47"/>
      <c r="AQ92" s="47"/>
      <c r="AR92" s="47"/>
      <c r="AS92" s="47"/>
      <c r="AT92" s="47"/>
      <c r="AU92" s="47"/>
      <c r="AV92" s="47"/>
    </row>
    <row r="93" spans="1:48" s="96" customFormat="1" x14ac:dyDescent="0.25">
      <c r="A93" s="112"/>
      <c r="B93" s="98"/>
      <c r="C93" s="118"/>
      <c r="D93" s="119"/>
      <c r="E93" s="76"/>
      <c r="F93" s="170">
        <f t="shared" si="63"/>
        <v>0</v>
      </c>
      <c r="G93" s="119"/>
      <c r="H93" s="76"/>
      <c r="I93" s="170">
        <f t="shared" si="64"/>
        <v>0</v>
      </c>
      <c r="J93" s="119"/>
      <c r="K93" s="76"/>
      <c r="L93" s="170">
        <f t="shared" si="65"/>
        <v>0</v>
      </c>
      <c r="M93" s="119"/>
      <c r="N93" s="76"/>
      <c r="O93" s="170">
        <f t="shared" si="66"/>
        <v>0</v>
      </c>
      <c r="P93" s="119"/>
      <c r="Q93" s="76"/>
      <c r="R93" s="170">
        <f t="shared" si="67"/>
        <v>0</v>
      </c>
      <c r="S93" s="119"/>
      <c r="T93" s="76"/>
      <c r="U93" s="170">
        <f t="shared" si="68"/>
        <v>0</v>
      </c>
      <c r="V93" s="119"/>
      <c r="W93" s="76"/>
      <c r="X93" s="170">
        <f t="shared" si="69"/>
        <v>0</v>
      </c>
      <c r="Y93" s="119"/>
      <c r="Z93" s="76"/>
      <c r="AA93" s="170">
        <f t="shared" si="70"/>
        <v>0</v>
      </c>
      <c r="AB93" s="119"/>
      <c r="AC93" s="76"/>
      <c r="AD93" s="170">
        <f t="shared" si="71"/>
        <v>0</v>
      </c>
      <c r="AE93" s="119"/>
      <c r="AF93" s="76"/>
      <c r="AG93" s="170">
        <f t="shared" si="72"/>
        <v>0</v>
      </c>
      <c r="AH93" s="119"/>
      <c r="AI93" s="76"/>
      <c r="AJ93" s="170">
        <f t="shared" si="73"/>
        <v>0</v>
      </c>
      <c r="AK93" s="119"/>
      <c r="AL93" s="76"/>
      <c r="AM93" s="170">
        <f t="shared" si="74"/>
        <v>0</v>
      </c>
      <c r="AN93" s="183">
        <f t="shared" si="102"/>
        <v>0</v>
      </c>
      <c r="AO93" s="180">
        <f t="shared" si="103"/>
        <v>0</v>
      </c>
      <c r="AP93" s="47"/>
      <c r="AQ93" s="47"/>
      <c r="AR93" s="47"/>
      <c r="AS93" s="47"/>
      <c r="AT93" s="47"/>
      <c r="AU93" s="47"/>
      <c r="AV93" s="47"/>
    </row>
    <row r="94" spans="1:48" s="96" customFormat="1" x14ac:dyDescent="0.25">
      <c r="A94" s="112"/>
      <c r="B94" s="98"/>
      <c r="C94" s="118"/>
      <c r="D94" s="119"/>
      <c r="E94" s="76"/>
      <c r="F94" s="170">
        <f t="shared" si="63"/>
        <v>0</v>
      </c>
      <c r="G94" s="119"/>
      <c r="H94" s="76"/>
      <c r="I94" s="170">
        <f t="shared" si="64"/>
        <v>0</v>
      </c>
      <c r="J94" s="119"/>
      <c r="K94" s="76"/>
      <c r="L94" s="170">
        <f t="shared" si="65"/>
        <v>0</v>
      </c>
      <c r="M94" s="119"/>
      <c r="N94" s="76"/>
      <c r="O94" s="170">
        <f t="shared" si="66"/>
        <v>0</v>
      </c>
      <c r="P94" s="119"/>
      <c r="Q94" s="76"/>
      <c r="R94" s="170">
        <f t="shared" si="67"/>
        <v>0</v>
      </c>
      <c r="S94" s="119"/>
      <c r="T94" s="76"/>
      <c r="U94" s="170">
        <f t="shared" si="68"/>
        <v>0</v>
      </c>
      <c r="V94" s="119"/>
      <c r="W94" s="76"/>
      <c r="X94" s="170">
        <f t="shared" si="69"/>
        <v>0</v>
      </c>
      <c r="Y94" s="119"/>
      <c r="Z94" s="76"/>
      <c r="AA94" s="170">
        <f t="shared" si="70"/>
        <v>0</v>
      </c>
      <c r="AB94" s="119"/>
      <c r="AC94" s="76"/>
      <c r="AD94" s="170">
        <f t="shared" si="71"/>
        <v>0</v>
      </c>
      <c r="AE94" s="119"/>
      <c r="AF94" s="76"/>
      <c r="AG94" s="170">
        <f t="shared" si="72"/>
        <v>0</v>
      </c>
      <c r="AH94" s="119"/>
      <c r="AI94" s="76"/>
      <c r="AJ94" s="170">
        <f t="shared" si="73"/>
        <v>0</v>
      </c>
      <c r="AK94" s="119"/>
      <c r="AL94" s="76"/>
      <c r="AM94" s="170">
        <f t="shared" si="74"/>
        <v>0</v>
      </c>
      <c r="AN94" s="183">
        <f t="shared" si="102"/>
        <v>0</v>
      </c>
      <c r="AO94" s="180">
        <f t="shared" si="103"/>
        <v>0</v>
      </c>
      <c r="AP94" s="47"/>
      <c r="AQ94" s="47"/>
      <c r="AR94" s="47"/>
      <c r="AS94" s="47"/>
      <c r="AT94" s="47"/>
      <c r="AU94" s="47"/>
      <c r="AV94" s="47"/>
    </row>
    <row r="95" spans="1:48" ht="15.75" thickBot="1" x14ac:dyDescent="0.3">
      <c r="A95" s="114" t="s">
        <v>103</v>
      </c>
      <c r="B95" s="106"/>
      <c r="C95" s="118"/>
      <c r="D95" s="119"/>
      <c r="E95" s="76"/>
      <c r="F95" s="176">
        <f t="shared" si="63"/>
        <v>0</v>
      </c>
      <c r="G95" s="119"/>
      <c r="H95" s="76"/>
      <c r="I95" s="176">
        <f t="shared" si="64"/>
        <v>0</v>
      </c>
      <c r="J95" s="119"/>
      <c r="K95" s="76"/>
      <c r="L95" s="176">
        <f t="shared" si="65"/>
        <v>0</v>
      </c>
      <c r="M95" s="119"/>
      <c r="N95" s="76"/>
      <c r="O95" s="176">
        <f t="shared" si="66"/>
        <v>0</v>
      </c>
      <c r="P95" s="119"/>
      <c r="Q95" s="76"/>
      <c r="R95" s="176">
        <f t="shared" si="67"/>
        <v>0</v>
      </c>
      <c r="S95" s="119"/>
      <c r="T95" s="76"/>
      <c r="U95" s="176">
        <f t="shared" si="68"/>
        <v>0</v>
      </c>
      <c r="V95" s="119"/>
      <c r="W95" s="76"/>
      <c r="X95" s="176">
        <f t="shared" si="69"/>
        <v>0</v>
      </c>
      <c r="Y95" s="119"/>
      <c r="Z95" s="76"/>
      <c r="AA95" s="176">
        <f t="shared" si="70"/>
        <v>0</v>
      </c>
      <c r="AB95" s="119"/>
      <c r="AC95" s="76"/>
      <c r="AD95" s="176">
        <f t="shared" si="71"/>
        <v>0</v>
      </c>
      <c r="AE95" s="119"/>
      <c r="AF95" s="76"/>
      <c r="AG95" s="176">
        <f t="shared" si="72"/>
        <v>0</v>
      </c>
      <c r="AH95" s="119"/>
      <c r="AI95" s="76"/>
      <c r="AJ95" s="176">
        <f t="shared" si="73"/>
        <v>0</v>
      </c>
      <c r="AK95" s="119"/>
      <c r="AL95" s="76"/>
      <c r="AM95" s="176">
        <f t="shared" si="74"/>
        <v>0</v>
      </c>
      <c r="AN95" s="183">
        <f t="shared" si="89"/>
        <v>0</v>
      </c>
      <c r="AO95" s="180">
        <f>AN95/8</f>
        <v>0</v>
      </c>
    </row>
    <row r="96" spans="1:48" ht="16.5" thickBot="1" x14ac:dyDescent="0.3">
      <c r="A96" s="107" t="s">
        <v>31</v>
      </c>
      <c r="B96" s="208">
        <f>AN96/AN144</f>
        <v>3.6292573981016193E-2</v>
      </c>
      <c r="C96" s="204">
        <f>SUM(C97:C103)</f>
        <v>460</v>
      </c>
      <c r="D96" s="205">
        <f>SUM(D97:D103)</f>
        <v>460</v>
      </c>
      <c r="E96" s="190">
        <f t="shared" ref="E96" si="104">SUM(E97:E103)</f>
        <v>350</v>
      </c>
      <c r="F96" s="174">
        <f t="shared" si="63"/>
        <v>110</v>
      </c>
      <c r="G96" s="205">
        <f>SUM(G97:G103)</f>
        <v>250</v>
      </c>
      <c r="H96" s="190">
        <f t="shared" ref="H96" si="105">SUM(H97:H103)</f>
        <v>300</v>
      </c>
      <c r="I96" s="174">
        <f t="shared" si="64"/>
        <v>-50</v>
      </c>
      <c r="J96" s="205">
        <f>SUM(J97:J103)</f>
        <v>0</v>
      </c>
      <c r="K96" s="190">
        <f t="shared" ref="K96" si="106">SUM(K97:K103)</f>
        <v>0</v>
      </c>
      <c r="L96" s="174">
        <f t="shared" si="65"/>
        <v>0</v>
      </c>
      <c r="M96" s="205">
        <f>SUM(M97:M103)</f>
        <v>0</v>
      </c>
      <c r="N96" s="190">
        <f t="shared" ref="N96" si="107">SUM(N97:N103)</f>
        <v>0</v>
      </c>
      <c r="O96" s="174">
        <f t="shared" si="66"/>
        <v>0</v>
      </c>
      <c r="P96" s="205">
        <f>SUM(P97:P103)</f>
        <v>0</v>
      </c>
      <c r="Q96" s="190">
        <f t="shared" ref="Q96" si="108">SUM(Q97:Q103)</f>
        <v>0</v>
      </c>
      <c r="R96" s="174">
        <f t="shared" si="67"/>
        <v>0</v>
      </c>
      <c r="S96" s="205">
        <f>SUM(S97:S103)</f>
        <v>0</v>
      </c>
      <c r="T96" s="190">
        <f t="shared" ref="T96" si="109">SUM(T97:T103)</f>
        <v>0</v>
      </c>
      <c r="U96" s="174">
        <f t="shared" si="68"/>
        <v>0</v>
      </c>
      <c r="V96" s="205">
        <f>SUM(V97:V103)</f>
        <v>0</v>
      </c>
      <c r="W96" s="190">
        <f t="shared" ref="W96" si="110">SUM(W97:W103)</f>
        <v>0</v>
      </c>
      <c r="X96" s="174">
        <f t="shared" si="69"/>
        <v>0</v>
      </c>
      <c r="Y96" s="205">
        <f>SUM(Y97:Y103)</f>
        <v>0</v>
      </c>
      <c r="Z96" s="190">
        <f t="shared" ref="Z96" si="111">SUM(Z97:Z103)</f>
        <v>0</v>
      </c>
      <c r="AA96" s="174">
        <f t="shared" si="70"/>
        <v>0</v>
      </c>
      <c r="AB96" s="205">
        <f>SUM(AB97:AB103)</f>
        <v>0</v>
      </c>
      <c r="AC96" s="190">
        <f t="shared" ref="AC96" si="112">SUM(AC97:AC103)</f>
        <v>0</v>
      </c>
      <c r="AD96" s="174">
        <f t="shared" si="71"/>
        <v>0</v>
      </c>
      <c r="AE96" s="205">
        <f>SUM(AE97:AE103)</f>
        <v>0</v>
      </c>
      <c r="AF96" s="190">
        <f t="shared" ref="AF96" si="113">SUM(AF97:AF103)</f>
        <v>0</v>
      </c>
      <c r="AG96" s="174">
        <f t="shared" si="72"/>
        <v>0</v>
      </c>
      <c r="AH96" s="205">
        <f>SUM(AH97:AH103)</f>
        <v>0</v>
      </c>
      <c r="AI96" s="190">
        <f t="shared" ref="AI96" si="114">SUM(AI97:AI103)</f>
        <v>0</v>
      </c>
      <c r="AJ96" s="174">
        <f t="shared" si="73"/>
        <v>0</v>
      </c>
      <c r="AK96" s="205">
        <f>SUM(AK97:AK103)</f>
        <v>0</v>
      </c>
      <c r="AL96" s="190">
        <f t="shared" ref="AL96" si="115">SUM(AL97:AL103)</f>
        <v>0</v>
      </c>
      <c r="AM96" s="174">
        <f t="shared" si="74"/>
        <v>0</v>
      </c>
      <c r="AN96" s="189">
        <f t="shared" si="89"/>
        <v>650</v>
      </c>
      <c r="AO96" s="190">
        <f t="shared" ref="AO96" si="116">AN96/8</f>
        <v>81.25</v>
      </c>
    </row>
    <row r="97" spans="1:48" s="96" customFormat="1" x14ac:dyDescent="0.25">
      <c r="A97" s="115" t="s">
        <v>17</v>
      </c>
      <c r="B97" s="95"/>
      <c r="C97" s="82">
        <v>160</v>
      </c>
      <c r="D97" s="83">
        <v>160</v>
      </c>
      <c r="E97" s="76">
        <v>100</v>
      </c>
      <c r="F97" s="170">
        <f t="shared" si="63"/>
        <v>60</v>
      </c>
      <c r="G97" s="83">
        <v>0</v>
      </c>
      <c r="H97" s="76">
        <v>50</v>
      </c>
      <c r="I97" s="170">
        <f t="shared" si="64"/>
        <v>-50</v>
      </c>
      <c r="J97" s="83"/>
      <c r="K97" s="76"/>
      <c r="L97" s="170">
        <f t="shared" si="65"/>
        <v>0</v>
      </c>
      <c r="M97" s="83"/>
      <c r="N97" s="76"/>
      <c r="O97" s="170">
        <f t="shared" si="66"/>
        <v>0</v>
      </c>
      <c r="P97" s="83"/>
      <c r="Q97" s="76"/>
      <c r="R97" s="170">
        <f t="shared" si="67"/>
        <v>0</v>
      </c>
      <c r="S97" s="83"/>
      <c r="T97" s="76"/>
      <c r="U97" s="170">
        <f t="shared" si="68"/>
        <v>0</v>
      </c>
      <c r="V97" s="83"/>
      <c r="W97" s="76"/>
      <c r="X97" s="170">
        <f t="shared" si="69"/>
        <v>0</v>
      </c>
      <c r="Y97" s="83"/>
      <c r="Z97" s="76"/>
      <c r="AA97" s="170">
        <f t="shared" si="70"/>
        <v>0</v>
      </c>
      <c r="AB97" s="83"/>
      <c r="AC97" s="76"/>
      <c r="AD97" s="170">
        <f t="shared" si="71"/>
        <v>0</v>
      </c>
      <c r="AE97" s="83"/>
      <c r="AF97" s="76"/>
      <c r="AG97" s="170">
        <f t="shared" si="72"/>
        <v>0</v>
      </c>
      <c r="AH97" s="83"/>
      <c r="AI97" s="76"/>
      <c r="AJ97" s="170">
        <f t="shared" si="73"/>
        <v>0</v>
      </c>
      <c r="AK97" s="83"/>
      <c r="AL97" s="76"/>
      <c r="AM97" s="170">
        <f t="shared" si="74"/>
        <v>0</v>
      </c>
      <c r="AN97" s="183">
        <f t="shared" si="89"/>
        <v>150</v>
      </c>
      <c r="AO97" s="180">
        <f>AN97/8</f>
        <v>18.75</v>
      </c>
      <c r="AP97" s="47"/>
      <c r="AQ97" s="47"/>
      <c r="AR97" s="47"/>
      <c r="AS97" s="47"/>
      <c r="AT97" s="47"/>
      <c r="AU97" s="47"/>
      <c r="AV97" s="47"/>
    </row>
    <row r="98" spans="1:48" s="96" customFormat="1" x14ac:dyDescent="0.25">
      <c r="A98" s="115" t="s">
        <v>82</v>
      </c>
      <c r="B98" s="95"/>
      <c r="C98" s="82">
        <v>250</v>
      </c>
      <c r="D98" s="83">
        <v>250</v>
      </c>
      <c r="E98" s="76">
        <v>250</v>
      </c>
      <c r="F98" s="170">
        <f t="shared" si="63"/>
        <v>0</v>
      </c>
      <c r="G98" s="83">
        <v>250</v>
      </c>
      <c r="H98" s="76">
        <v>250</v>
      </c>
      <c r="I98" s="170">
        <f t="shared" si="64"/>
        <v>0</v>
      </c>
      <c r="J98" s="83"/>
      <c r="K98" s="76"/>
      <c r="L98" s="170">
        <f t="shared" si="65"/>
        <v>0</v>
      </c>
      <c r="M98" s="83"/>
      <c r="N98" s="76"/>
      <c r="O98" s="170">
        <f t="shared" si="66"/>
        <v>0</v>
      </c>
      <c r="P98" s="83"/>
      <c r="Q98" s="76"/>
      <c r="R98" s="170">
        <f t="shared" si="67"/>
        <v>0</v>
      </c>
      <c r="S98" s="83"/>
      <c r="T98" s="76"/>
      <c r="U98" s="170">
        <f t="shared" si="68"/>
        <v>0</v>
      </c>
      <c r="V98" s="83"/>
      <c r="W98" s="76"/>
      <c r="X98" s="170">
        <f t="shared" si="69"/>
        <v>0</v>
      </c>
      <c r="Y98" s="83"/>
      <c r="Z98" s="76"/>
      <c r="AA98" s="170">
        <f t="shared" si="70"/>
        <v>0</v>
      </c>
      <c r="AB98" s="83"/>
      <c r="AC98" s="76"/>
      <c r="AD98" s="170">
        <f t="shared" si="71"/>
        <v>0</v>
      </c>
      <c r="AE98" s="83"/>
      <c r="AF98" s="76"/>
      <c r="AG98" s="170">
        <f t="shared" si="72"/>
        <v>0</v>
      </c>
      <c r="AH98" s="83"/>
      <c r="AI98" s="76"/>
      <c r="AJ98" s="170">
        <f t="shared" si="73"/>
        <v>0</v>
      </c>
      <c r="AK98" s="83"/>
      <c r="AL98" s="76"/>
      <c r="AM98" s="170">
        <f t="shared" si="74"/>
        <v>0</v>
      </c>
      <c r="AN98" s="183">
        <f t="shared" si="89"/>
        <v>500</v>
      </c>
      <c r="AO98" s="180">
        <f>AN98/8</f>
        <v>62.5</v>
      </c>
      <c r="AP98" s="47"/>
      <c r="AQ98" s="47"/>
      <c r="AR98" s="47"/>
      <c r="AS98" s="47"/>
      <c r="AT98" s="47"/>
      <c r="AU98" s="47"/>
      <c r="AV98" s="47"/>
    </row>
    <row r="99" spans="1:48" s="96" customFormat="1" x14ac:dyDescent="0.25">
      <c r="A99" s="112" t="s">
        <v>19</v>
      </c>
      <c r="B99" s="98"/>
      <c r="C99" s="82">
        <v>50</v>
      </c>
      <c r="D99" s="83">
        <v>50</v>
      </c>
      <c r="E99" s="76">
        <v>0</v>
      </c>
      <c r="F99" s="170">
        <f t="shared" si="63"/>
        <v>50</v>
      </c>
      <c r="G99" s="83">
        <v>0</v>
      </c>
      <c r="H99" s="76"/>
      <c r="I99" s="170">
        <f t="shared" si="64"/>
        <v>0</v>
      </c>
      <c r="J99" s="83"/>
      <c r="K99" s="76"/>
      <c r="L99" s="170">
        <f t="shared" si="65"/>
        <v>0</v>
      </c>
      <c r="M99" s="83"/>
      <c r="N99" s="76"/>
      <c r="O99" s="170">
        <f t="shared" si="66"/>
        <v>0</v>
      </c>
      <c r="P99" s="83"/>
      <c r="Q99" s="76"/>
      <c r="R99" s="170">
        <f t="shared" si="67"/>
        <v>0</v>
      </c>
      <c r="S99" s="83"/>
      <c r="T99" s="76"/>
      <c r="U99" s="170">
        <f t="shared" si="68"/>
        <v>0</v>
      </c>
      <c r="V99" s="83"/>
      <c r="W99" s="76"/>
      <c r="X99" s="170">
        <f t="shared" si="69"/>
        <v>0</v>
      </c>
      <c r="Y99" s="83"/>
      <c r="Z99" s="76"/>
      <c r="AA99" s="170">
        <f t="shared" si="70"/>
        <v>0</v>
      </c>
      <c r="AB99" s="83"/>
      <c r="AC99" s="76"/>
      <c r="AD99" s="170">
        <f t="shared" si="71"/>
        <v>0</v>
      </c>
      <c r="AE99" s="83"/>
      <c r="AF99" s="76"/>
      <c r="AG99" s="170">
        <f t="shared" si="72"/>
        <v>0</v>
      </c>
      <c r="AH99" s="83"/>
      <c r="AI99" s="76"/>
      <c r="AJ99" s="170">
        <f t="shared" si="73"/>
        <v>0</v>
      </c>
      <c r="AK99" s="83"/>
      <c r="AL99" s="76"/>
      <c r="AM99" s="170">
        <f t="shared" si="74"/>
        <v>0</v>
      </c>
      <c r="AN99" s="183">
        <f t="shared" si="89"/>
        <v>0</v>
      </c>
      <c r="AO99" s="180">
        <f t="shared" ref="AO99" si="117">AN99/8</f>
        <v>0</v>
      </c>
      <c r="AP99" s="47"/>
      <c r="AQ99" s="47"/>
      <c r="AR99" s="47"/>
      <c r="AS99" s="47"/>
      <c r="AT99" s="47"/>
      <c r="AU99" s="47"/>
      <c r="AV99" s="47"/>
    </row>
    <row r="100" spans="1:48" s="96" customFormat="1" x14ac:dyDescent="0.25">
      <c r="A100" s="112"/>
      <c r="B100" s="98"/>
      <c r="C100" s="82"/>
      <c r="D100" s="83"/>
      <c r="E100" s="76"/>
      <c r="F100" s="170">
        <f t="shared" si="63"/>
        <v>0</v>
      </c>
      <c r="G100" s="83"/>
      <c r="H100" s="76"/>
      <c r="I100" s="170">
        <f t="shared" si="64"/>
        <v>0</v>
      </c>
      <c r="J100" s="83"/>
      <c r="K100" s="76"/>
      <c r="L100" s="170">
        <f t="shared" si="65"/>
        <v>0</v>
      </c>
      <c r="M100" s="83"/>
      <c r="N100" s="76"/>
      <c r="O100" s="170">
        <f t="shared" si="66"/>
        <v>0</v>
      </c>
      <c r="P100" s="83"/>
      <c r="Q100" s="76"/>
      <c r="R100" s="170">
        <f t="shared" si="67"/>
        <v>0</v>
      </c>
      <c r="S100" s="83"/>
      <c r="T100" s="76"/>
      <c r="U100" s="170">
        <f t="shared" si="68"/>
        <v>0</v>
      </c>
      <c r="V100" s="83"/>
      <c r="W100" s="76"/>
      <c r="X100" s="170">
        <f t="shared" si="69"/>
        <v>0</v>
      </c>
      <c r="Y100" s="83"/>
      <c r="Z100" s="76"/>
      <c r="AA100" s="170">
        <f t="shared" si="70"/>
        <v>0</v>
      </c>
      <c r="AB100" s="83"/>
      <c r="AC100" s="76"/>
      <c r="AD100" s="170">
        <f t="shared" si="71"/>
        <v>0</v>
      </c>
      <c r="AE100" s="83"/>
      <c r="AF100" s="76"/>
      <c r="AG100" s="170">
        <f t="shared" si="72"/>
        <v>0</v>
      </c>
      <c r="AH100" s="83"/>
      <c r="AI100" s="76"/>
      <c r="AJ100" s="170">
        <f t="shared" si="73"/>
        <v>0</v>
      </c>
      <c r="AK100" s="83"/>
      <c r="AL100" s="76"/>
      <c r="AM100" s="170">
        <f t="shared" si="74"/>
        <v>0</v>
      </c>
      <c r="AN100" s="183">
        <f t="shared" ref="AN100:AN102" si="118">SUM(AL100+AI100+AF100+AC100+Z100+W100+T100+Q100+N100+K100+H100+E100)</f>
        <v>0</v>
      </c>
      <c r="AO100" s="180">
        <f t="shared" ref="AO100:AO102" si="119">AN100/8</f>
        <v>0</v>
      </c>
      <c r="AP100" s="47"/>
      <c r="AQ100" s="47"/>
      <c r="AR100" s="47"/>
      <c r="AS100" s="47"/>
      <c r="AT100" s="47"/>
      <c r="AU100" s="47"/>
      <c r="AV100" s="47"/>
    </row>
    <row r="101" spans="1:48" s="96" customFormat="1" x14ac:dyDescent="0.25">
      <c r="A101" s="112"/>
      <c r="B101" s="98"/>
      <c r="C101" s="82"/>
      <c r="D101" s="83"/>
      <c r="E101" s="76"/>
      <c r="F101" s="170">
        <f t="shared" si="63"/>
        <v>0</v>
      </c>
      <c r="G101" s="83"/>
      <c r="H101" s="76"/>
      <c r="I101" s="170">
        <f t="shared" si="64"/>
        <v>0</v>
      </c>
      <c r="J101" s="83"/>
      <c r="K101" s="76"/>
      <c r="L101" s="170">
        <f t="shared" si="65"/>
        <v>0</v>
      </c>
      <c r="M101" s="83"/>
      <c r="N101" s="76"/>
      <c r="O101" s="170">
        <f t="shared" si="66"/>
        <v>0</v>
      </c>
      <c r="P101" s="83"/>
      <c r="Q101" s="76"/>
      <c r="R101" s="170">
        <f t="shared" si="67"/>
        <v>0</v>
      </c>
      <c r="S101" s="83"/>
      <c r="T101" s="76"/>
      <c r="U101" s="170">
        <f t="shared" si="68"/>
        <v>0</v>
      </c>
      <c r="V101" s="83"/>
      <c r="W101" s="76"/>
      <c r="X101" s="170">
        <f t="shared" si="69"/>
        <v>0</v>
      </c>
      <c r="Y101" s="83"/>
      <c r="Z101" s="76"/>
      <c r="AA101" s="170">
        <f t="shared" si="70"/>
        <v>0</v>
      </c>
      <c r="AB101" s="83"/>
      <c r="AC101" s="76"/>
      <c r="AD101" s="170">
        <f t="shared" si="71"/>
        <v>0</v>
      </c>
      <c r="AE101" s="83"/>
      <c r="AF101" s="76"/>
      <c r="AG101" s="170">
        <f t="shared" si="72"/>
        <v>0</v>
      </c>
      <c r="AH101" s="83"/>
      <c r="AI101" s="76"/>
      <c r="AJ101" s="170">
        <f t="shared" si="73"/>
        <v>0</v>
      </c>
      <c r="AK101" s="83"/>
      <c r="AL101" s="76"/>
      <c r="AM101" s="170">
        <f t="shared" si="74"/>
        <v>0</v>
      </c>
      <c r="AN101" s="183">
        <f t="shared" si="118"/>
        <v>0</v>
      </c>
      <c r="AO101" s="180">
        <f t="shared" si="119"/>
        <v>0</v>
      </c>
      <c r="AP101" s="47"/>
      <c r="AQ101" s="47"/>
      <c r="AR101" s="47"/>
      <c r="AS101" s="47"/>
      <c r="AT101" s="47"/>
      <c r="AU101" s="47"/>
      <c r="AV101" s="47"/>
    </row>
    <row r="102" spans="1:48" s="96" customFormat="1" x14ac:dyDescent="0.25">
      <c r="A102" s="112"/>
      <c r="B102" s="98"/>
      <c r="C102" s="82"/>
      <c r="D102" s="83"/>
      <c r="E102" s="76"/>
      <c r="F102" s="170">
        <f t="shared" si="63"/>
        <v>0</v>
      </c>
      <c r="G102" s="83"/>
      <c r="H102" s="76"/>
      <c r="I102" s="170">
        <f t="shared" si="64"/>
        <v>0</v>
      </c>
      <c r="J102" s="83"/>
      <c r="K102" s="76"/>
      <c r="L102" s="170">
        <f t="shared" si="65"/>
        <v>0</v>
      </c>
      <c r="M102" s="83"/>
      <c r="N102" s="76"/>
      <c r="O102" s="170">
        <f t="shared" si="66"/>
        <v>0</v>
      </c>
      <c r="P102" s="83"/>
      <c r="Q102" s="76"/>
      <c r="R102" s="170">
        <f t="shared" si="67"/>
        <v>0</v>
      </c>
      <c r="S102" s="83"/>
      <c r="T102" s="76"/>
      <c r="U102" s="170">
        <f t="shared" si="68"/>
        <v>0</v>
      </c>
      <c r="V102" s="83"/>
      <c r="W102" s="76"/>
      <c r="X102" s="170">
        <f t="shared" si="69"/>
        <v>0</v>
      </c>
      <c r="Y102" s="83"/>
      <c r="Z102" s="76"/>
      <c r="AA102" s="170">
        <f t="shared" si="70"/>
        <v>0</v>
      </c>
      <c r="AB102" s="83"/>
      <c r="AC102" s="76"/>
      <c r="AD102" s="170">
        <f t="shared" si="71"/>
        <v>0</v>
      </c>
      <c r="AE102" s="83"/>
      <c r="AF102" s="76"/>
      <c r="AG102" s="170">
        <f t="shared" si="72"/>
        <v>0</v>
      </c>
      <c r="AH102" s="83"/>
      <c r="AI102" s="76"/>
      <c r="AJ102" s="170">
        <f t="shared" si="73"/>
        <v>0</v>
      </c>
      <c r="AK102" s="83"/>
      <c r="AL102" s="76"/>
      <c r="AM102" s="170">
        <f t="shared" si="74"/>
        <v>0</v>
      </c>
      <c r="AN102" s="183">
        <f t="shared" si="118"/>
        <v>0</v>
      </c>
      <c r="AO102" s="180">
        <f t="shared" si="119"/>
        <v>0</v>
      </c>
      <c r="AP102" s="47"/>
      <c r="AQ102" s="47"/>
      <c r="AR102" s="47"/>
      <c r="AS102" s="47"/>
      <c r="AT102" s="47"/>
      <c r="AU102" s="47"/>
      <c r="AV102" s="47"/>
    </row>
    <row r="103" spans="1:48" ht="15.75" thickBot="1" x14ac:dyDescent="0.3">
      <c r="A103" s="114" t="s">
        <v>103</v>
      </c>
      <c r="B103" s="106"/>
      <c r="C103" s="82">
        <v>0</v>
      </c>
      <c r="D103" s="83">
        <v>0</v>
      </c>
      <c r="E103" s="76"/>
      <c r="F103" s="170">
        <f t="shared" si="63"/>
        <v>0</v>
      </c>
      <c r="G103" s="83"/>
      <c r="H103" s="76"/>
      <c r="I103" s="170">
        <f t="shared" si="64"/>
        <v>0</v>
      </c>
      <c r="J103" s="83"/>
      <c r="K103" s="76"/>
      <c r="L103" s="170">
        <f t="shared" si="65"/>
        <v>0</v>
      </c>
      <c r="M103" s="83"/>
      <c r="N103" s="76"/>
      <c r="O103" s="170">
        <f t="shared" si="66"/>
        <v>0</v>
      </c>
      <c r="P103" s="83"/>
      <c r="Q103" s="76"/>
      <c r="R103" s="170">
        <f t="shared" si="67"/>
        <v>0</v>
      </c>
      <c r="S103" s="83"/>
      <c r="T103" s="76"/>
      <c r="U103" s="170">
        <f t="shared" si="68"/>
        <v>0</v>
      </c>
      <c r="V103" s="83"/>
      <c r="W103" s="76"/>
      <c r="X103" s="170">
        <f t="shared" si="69"/>
        <v>0</v>
      </c>
      <c r="Y103" s="83"/>
      <c r="Z103" s="76"/>
      <c r="AA103" s="170">
        <f t="shared" si="70"/>
        <v>0</v>
      </c>
      <c r="AB103" s="83"/>
      <c r="AC103" s="76"/>
      <c r="AD103" s="170">
        <f t="shared" si="71"/>
        <v>0</v>
      </c>
      <c r="AE103" s="83"/>
      <c r="AF103" s="76"/>
      <c r="AG103" s="170">
        <f t="shared" si="72"/>
        <v>0</v>
      </c>
      <c r="AH103" s="83"/>
      <c r="AI103" s="76"/>
      <c r="AJ103" s="170">
        <f t="shared" si="73"/>
        <v>0</v>
      </c>
      <c r="AK103" s="83"/>
      <c r="AL103" s="76"/>
      <c r="AM103" s="170">
        <f t="shared" si="74"/>
        <v>0</v>
      </c>
      <c r="AN103" s="183">
        <f t="shared" si="89"/>
        <v>0</v>
      </c>
      <c r="AO103" s="180">
        <f>AN103/8</f>
        <v>0</v>
      </c>
    </row>
    <row r="104" spans="1:48" s="96" customFormat="1" ht="16.5" thickBot="1" x14ac:dyDescent="0.3">
      <c r="A104" s="107" t="s">
        <v>32</v>
      </c>
      <c r="B104" s="208">
        <f>AN104/AN144</f>
        <v>1.1166945840312675E-2</v>
      </c>
      <c r="C104" s="204">
        <f>SUM(C105:C110)</f>
        <v>1033</v>
      </c>
      <c r="D104" s="205">
        <f>SUM(D105:D110)</f>
        <v>1033</v>
      </c>
      <c r="E104" s="190">
        <f t="shared" ref="E104" si="120">SUM(E105:E110)</f>
        <v>200</v>
      </c>
      <c r="F104" s="174">
        <f t="shared" si="63"/>
        <v>833</v>
      </c>
      <c r="G104" s="205">
        <f>SUM(G105:G110)</f>
        <v>0</v>
      </c>
      <c r="H104" s="190">
        <f t="shared" ref="H104" si="121">SUM(H105:H110)</f>
        <v>0</v>
      </c>
      <c r="I104" s="174">
        <f t="shared" si="64"/>
        <v>0</v>
      </c>
      <c r="J104" s="205">
        <f>SUM(J105:J110)</f>
        <v>0</v>
      </c>
      <c r="K104" s="190">
        <f t="shared" ref="K104" si="122">SUM(K105:K110)</f>
        <v>0</v>
      </c>
      <c r="L104" s="174">
        <f t="shared" si="65"/>
        <v>0</v>
      </c>
      <c r="M104" s="205">
        <f>SUM(M105:M110)</f>
        <v>0</v>
      </c>
      <c r="N104" s="190">
        <f t="shared" ref="N104" si="123">SUM(N105:N110)</f>
        <v>0</v>
      </c>
      <c r="O104" s="174">
        <f t="shared" si="66"/>
        <v>0</v>
      </c>
      <c r="P104" s="205">
        <f>SUM(P105:P110)</f>
        <v>0</v>
      </c>
      <c r="Q104" s="190">
        <f t="shared" ref="Q104" si="124">SUM(Q105:Q110)</f>
        <v>0</v>
      </c>
      <c r="R104" s="174">
        <f t="shared" si="67"/>
        <v>0</v>
      </c>
      <c r="S104" s="205">
        <f>SUM(S105:S110)</f>
        <v>0</v>
      </c>
      <c r="T104" s="190">
        <f t="shared" ref="T104" si="125">SUM(T105:T110)</f>
        <v>0</v>
      </c>
      <c r="U104" s="174">
        <f t="shared" si="68"/>
        <v>0</v>
      </c>
      <c r="V104" s="205">
        <f>SUM(V105:V110)</f>
        <v>0</v>
      </c>
      <c r="W104" s="190">
        <f t="shared" ref="W104" si="126">SUM(W105:W110)</f>
        <v>0</v>
      </c>
      <c r="X104" s="174">
        <f t="shared" si="69"/>
        <v>0</v>
      </c>
      <c r="Y104" s="205">
        <f>SUM(Y105:Y110)</f>
        <v>0</v>
      </c>
      <c r="Z104" s="190">
        <f t="shared" ref="Z104" si="127">SUM(Z105:Z110)</f>
        <v>0</v>
      </c>
      <c r="AA104" s="174">
        <f t="shared" si="70"/>
        <v>0</v>
      </c>
      <c r="AB104" s="205">
        <f>SUM(AB105:AB110)</f>
        <v>0</v>
      </c>
      <c r="AC104" s="190">
        <f t="shared" ref="AC104" si="128">SUM(AC105:AC110)</f>
        <v>0</v>
      </c>
      <c r="AD104" s="174">
        <f t="shared" si="71"/>
        <v>0</v>
      </c>
      <c r="AE104" s="205">
        <f>SUM(AE105:AE110)</f>
        <v>0</v>
      </c>
      <c r="AF104" s="190">
        <f t="shared" ref="AF104" si="129">SUM(AF105:AF110)</f>
        <v>0</v>
      </c>
      <c r="AG104" s="174">
        <f t="shared" si="72"/>
        <v>0</v>
      </c>
      <c r="AH104" s="205">
        <f>SUM(AH105:AH110)</f>
        <v>0</v>
      </c>
      <c r="AI104" s="190">
        <f t="shared" ref="AI104" si="130">SUM(AI105:AI110)</f>
        <v>0</v>
      </c>
      <c r="AJ104" s="174">
        <f t="shared" si="73"/>
        <v>0</v>
      </c>
      <c r="AK104" s="205">
        <f>SUM(AK105:AK110)</f>
        <v>0</v>
      </c>
      <c r="AL104" s="190">
        <f t="shared" ref="AL104" si="131">SUM(AL105:AL110)</f>
        <v>0</v>
      </c>
      <c r="AM104" s="174">
        <f t="shared" si="74"/>
        <v>0</v>
      </c>
      <c r="AN104" s="189">
        <f t="shared" si="89"/>
        <v>200</v>
      </c>
      <c r="AO104" s="190">
        <f>AN104/8</f>
        <v>25</v>
      </c>
      <c r="AP104" s="47"/>
      <c r="AQ104" s="47"/>
      <c r="AR104" s="47"/>
      <c r="AS104" s="47"/>
      <c r="AT104" s="47"/>
      <c r="AU104" s="47"/>
      <c r="AV104" s="47"/>
    </row>
    <row r="105" spans="1:48" s="96" customFormat="1" x14ac:dyDescent="0.25">
      <c r="A105" s="108" t="s">
        <v>16</v>
      </c>
      <c r="B105" s="102"/>
      <c r="C105" s="82">
        <v>293</v>
      </c>
      <c r="D105" s="83">
        <v>293</v>
      </c>
      <c r="E105" s="76">
        <v>200</v>
      </c>
      <c r="F105" s="170">
        <f t="shared" si="63"/>
        <v>93</v>
      </c>
      <c r="G105" s="83">
        <v>0</v>
      </c>
      <c r="H105" s="76">
        <v>0</v>
      </c>
      <c r="I105" s="170">
        <f t="shared" si="64"/>
        <v>0</v>
      </c>
      <c r="J105" s="83"/>
      <c r="K105" s="76"/>
      <c r="L105" s="170">
        <f t="shared" si="65"/>
        <v>0</v>
      </c>
      <c r="M105" s="83"/>
      <c r="N105" s="76"/>
      <c r="O105" s="170">
        <f t="shared" si="66"/>
        <v>0</v>
      </c>
      <c r="P105" s="83"/>
      <c r="Q105" s="76"/>
      <c r="R105" s="170">
        <f t="shared" si="67"/>
        <v>0</v>
      </c>
      <c r="S105" s="83"/>
      <c r="T105" s="76"/>
      <c r="U105" s="170">
        <f t="shared" si="68"/>
        <v>0</v>
      </c>
      <c r="V105" s="83"/>
      <c r="W105" s="76"/>
      <c r="X105" s="170">
        <f t="shared" si="69"/>
        <v>0</v>
      </c>
      <c r="Y105" s="83"/>
      <c r="Z105" s="76"/>
      <c r="AA105" s="170">
        <f t="shared" si="70"/>
        <v>0</v>
      </c>
      <c r="AB105" s="83"/>
      <c r="AC105" s="76"/>
      <c r="AD105" s="170">
        <f t="shared" si="71"/>
        <v>0</v>
      </c>
      <c r="AE105" s="83"/>
      <c r="AF105" s="76"/>
      <c r="AG105" s="170">
        <f t="shared" si="72"/>
        <v>0</v>
      </c>
      <c r="AH105" s="83"/>
      <c r="AI105" s="76"/>
      <c r="AJ105" s="170">
        <f t="shared" si="73"/>
        <v>0</v>
      </c>
      <c r="AK105" s="83"/>
      <c r="AL105" s="76"/>
      <c r="AM105" s="170">
        <f t="shared" si="74"/>
        <v>0</v>
      </c>
      <c r="AN105" s="183">
        <f t="shared" si="89"/>
        <v>200</v>
      </c>
      <c r="AO105" s="180">
        <f>AN105/8</f>
        <v>25</v>
      </c>
      <c r="AP105" s="47"/>
      <c r="AQ105" s="47"/>
      <c r="AR105" s="47"/>
      <c r="AS105" s="47"/>
      <c r="AT105" s="47"/>
      <c r="AU105" s="47"/>
      <c r="AV105" s="47"/>
    </row>
    <row r="106" spans="1:48" x14ac:dyDescent="0.25">
      <c r="A106" s="112" t="s">
        <v>33</v>
      </c>
      <c r="B106" s="98"/>
      <c r="C106" s="82">
        <v>140</v>
      </c>
      <c r="D106" s="83">
        <v>140</v>
      </c>
      <c r="E106" s="76"/>
      <c r="F106" s="170">
        <f t="shared" si="63"/>
        <v>140</v>
      </c>
      <c r="G106" s="83"/>
      <c r="H106" s="76"/>
      <c r="I106" s="170">
        <f t="shared" si="64"/>
        <v>0</v>
      </c>
      <c r="J106" s="83"/>
      <c r="K106" s="76"/>
      <c r="L106" s="170">
        <f t="shared" si="65"/>
        <v>0</v>
      </c>
      <c r="M106" s="83"/>
      <c r="N106" s="76"/>
      <c r="O106" s="170">
        <f t="shared" si="66"/>
        <v>0</v>
      </c>
      <c r="P106" s="83"/>
      <c r="Q106" s="76"/>
      <c r="R106" s="170">
        <f t="shared" si="67"/>
        <v>0</v>
      </c>
      <c r="S106" s="83"/>
      <c r="T106" s="76"/>
      <c r="U106" s="170">
        <f t="shared" si="68"/>
        <v>0</v>
      </c>
      <c r="V106" s="83"/>
      <c r="W106" s="76"/>
      <c r="X106" s="170">
        <f t="shared" si="69"/>
        <v>0</v>
      </c>
      <c r="Y106" s="83"/>
      <c r="Z106" s="76"/>
      <c r="AA106" s="170">
        <f t="shared" si="70"/>
        <v>0</v>
      </c>
      <c r="AB106" s="83"/>
      <c r="AC106" s="76"/>
      <c r="AD106" s="170">
        <f t="shared" si="71"/>
        <v>0</v>
      </c>
      <c r="AE106" s="83"/>
      <c r="AF106" s="76"/>
      <c r="AG106" s="170">
        <f t="shared" si="72"/>
        <v>0</v>
      </c>
      <c r="AH106" s="83"/>
      <c r="AI106" s="76"/>
      <c r="AJ106" s="170">
        <f t="shared" si="73"/>
        <v>0</v>
      </c>
      <c r="AK106" s="83"/>
      <c r="AL106" s="76"/>
      <c r="AM106" s="170">
        <f t="shared" si="74"/>
        <v>0</v>
      </c>
      <c r="AN106" s="183">
        <f t="shared" si="89"/>
        <v>0</v>
      </c>
      <c r="AO106" s="180">
        <f>AN106/8</f>
        <v>0</v>
      </c>
    </row>
    <row r="107" spans="1:48" x14ac:dyDescent="0.25">
      <c r="A107" s="112"/>
      <c r="B107" s="98"/>
      <c r="C107" s="82"/>
      <c r="D107" s="83"/>
      <c r="E107" s="76"/>
      <c r="F107" s="170">
        <f t="shared" si="63"/>
        <v>0</v>
      </c>
      <c r="G107" s="83"/>
      <c r="H107" s="76"/>
      <c r="I107" s="170">
        <f t="shared" si="64"/>
        <v>0</v>
      </c>
      <c r="J107" s="83"/>
      <c r="K107" s="76"/>
      <c r="L107" s="170">
        <f t="shared" si="65"/>
        <v>0</v>
      </c>
      <c r="M107" s="83"/>
      <c r="N107" s="76"/>
      <c r="O107" s="170">
        <f t="shared" si="66"/>
        <v>0</v>
      </c>
      <c r="P107" s="83"/>
      <c r="Q107" s="76"/>
      <c r="R107" s="170">
        <f t="shared" si="67"/>
        <v>0</v>
      </c>
      <c r="S107" s="83"/>
      <c r="T107" s="76"/>
      <c r="U107" s="170">
        <f t="shared" si="68"/>
        <v>0</v>
      </c>
      <c r="V107" s="83"/>
      <c r="W107" s="76"/>
      <c r="X107" s="170">
        <f t="shared" si="69"/>
        <v>0</v>
      </c>
      <c r="Y107" s="83"/>
      <c r="Z107" s="76"/>
      <c r="AA107" s="170">
        <f t="shared" si="70"/>
        <v>0</v>
      </c>
      <c r="AB107" s="83"/>
      <c r="AC107" s="76"/>
      <c r="AD107" s="170">
        <f t="shared" si="71"/>
        <v>0</v>
      </c>
      <c r="AE107" s="83"/>
      <c r="AF107" s="76"/>
      <c r="AG107" s="170">
        <f t="shared" si="72"/>
        <v>0</v>
      </c>
      <c r="AH107" s="83"/>
      <c r="AI107" s="76"/>
      <c r="AJ107" s="170">
        <f t="shared" si="73"/>
        <v>0</v>
      </c>
      <c r="AK107" s="83"/>
      <c r="AL107" s="76"/>
      <c r="AM107" s="170">
        <f t="shared" si="74"/>
        <v>0</v>
      </c>
      <c r="AN107" s="183">
        <f t="shared" ref="AN107:AN109" si="132">SUM(AL107+AI107+AF107+AC107+Z107+W107+T107+Q107+N107+K107+H107+E107)</f>
        <v>0</v>
      </c>
      <c r="AO107" s="180">
        <f t="shared" ref="AO107:AO109" si="133">AN107/8</f>
        <v>0</v>
      </c>
    </row>
    <row r="108" spans="1:48" x14ac:dyDescent="0.25">
      <c r="A108" s="112"/>
      <c r="B108" s="98"/>
      <c r="C108" s="82"/>
      <c r="D108" s="83"/>
      <c r="E108" s="76"/>
      <c r="F108" s="170">
        <f t="shared" si="63"/>
        <v>0</v>
      </c>
      <c r="G108" s="83"/>
      <c r="H108" s="76"/>
      <c r="I108" s="170">
        <f t="shared" si="64"/>
        <v>0</v>
      </c>
      <c r="J108" s="83"/>
      <c r="K108" s="76"/>
      <c r="L108" s="170">
        <f t="shared" si="65"/>
        <v>0</v>
      </c>
      <c r="M108" s="83"/>
      <c r="N108" s="76"/>
      <c r="O108" s="170">
        <f t="shared" si="66"/>
        <v>0</v>
      </c>
      <c r="P108" s="83"/>
      <c r="Q108" s="76"/>
      <c r="R108" s="170">
        <f t="shared" si="67"/>
        <v>0</v>
      </c>
      <c r="S108" s="83"/>
      <c r="T108" s="76"/>
      <c r="U108" s="170">
        <f t="shared" si="68"/>
        <v>0</v>
      </c>
      <c r="V108" s="83"/>
      <c r="W108" s="76"/>
      <c r="X108" s="170">
        <f t="shared" si="69"/>
        <v>0</v>
      </c>
      <c r="Y108" s="83"/>
      <c r="Z108" s="76"/>
      <c r="AA108" s="170">
        <f t="shared" si="70"/>
        <v>0</v>
      </c>
      <c r="AB108" s="83"/>
      <c r="AC108" s="76"/>
      <c r="AD108" s="170">
        <f t="shared" si="71"/>
        <v>0</v>
      </c>
      <c r="AE108" s="83"/>
      <c r="AF108" s="76"/>
      <c r="AG108" s="170">
        <f t="shared" si="72"/>
        <v>0</v>
      </c>
      <c r="AH108" s="83"/>
      <c r="AI108" s="76"/>
      <c r="AJ108" s="170">
        <f t="shared" si="73"/>
        <v>0</v>
      </c>
      <c r="AK108" s="83"/>
      <c r="AL108" s="76"/>
      <c r="AM108" s="170">
        <f t="shared" si="74"/>
        <v>0</v>
      </c>
      <c r="AN108" s="183">
        <f t="shared" si="132"/>
        <v>0</v>
      </c>
      <c r="AO108" s="180">
        <f t="shared" si="133"/>
        <v>0</v>
      </c>
    </row>
    <row r="109" spans="1:48" x14ac:dyDescent="0.25">
      <c r="A109" s="112"/>
      <c r="B109" s="98"/>
      <c r="C109" s="82"/>
      <c r="D109" s="83"/>
      <c r="E109" s="76"/>
      <c r="F109" s="170">
        <f t="shared" si="63"/>
        <v>0</v>
      </c>
      <c r="G109" s="83"/>
      <c r="H109" s="76"/>
      <c r="I109" s="170">
        <f t="shared" si="64"/>
        <v>0</v>
      </c>
      <c r="J109" s="83"/>
      <c r="K109" s="76"/>
      <c r="L109" s="170">
        <f t="shared" si="65"/>
        <v>0</v>
      </c>
      <c r="M109" s="83"/>
      <c r="N109" s="76"/>
      <c r="O109" s="170">
        <f t="shared" si="66"/>
        <v>0</v>
      </c>
      <c r="P109" s="83"/>
      <c r="Q109" s="76"/>
      <c r="R109" s="170">
        <f t="shared" si="67"/>
        <v>0</v>
      </c>
      <c r="S109" s="83"/>
      <c r="T109" s="76"/>
      <c r="U109" s="170">
        <f t="shared" si="68"/>
        <v>0</v>
      </c>
      <c r="V109" s="83"/>
      <c r="W109" s="76"/>
      <c r="X109" s="170">
        <f t="shared" si="69"/>
        <v>0</v>
      </c>
      <c r="Y109" s="83"/>
      <c r="Z109" s="76"/>
      <c r="AA109" s="170">
        <f t="shared" si="70"/>
        <v>0</v>
      </c>
      <c r="AB109" s="83"/>
      <c r="AC109" s="76"/>
      <c r="AD109" s="170">
        <f t="shared" si="71"/>
        <v>0</v>
      </c>
      <c r="AE109" s="83"/>
      <c r="AF109" s="76"/>
      <c r="AG109" s="170">
        <f t="shared" si="72"/>
        <v>0</v>
      </c>
      <c r="AH109" s="83"/>
      <c r="AI109" s="76"/>
      <c r="AJ109" s="170">
        <f t="shared" si="73"/>
        <v>0</v>
      </c>
      <c r="AK109" s="83"/>
      <c r="AL109" s="76"/>
      <c r="AM109" s="170">
        <f t="shared" si="74"/>
        <v>0</v>
      </c>
      <c r="AN109" s="183">
        <f t="shared" si="132"/>
        <v>0</v>
      </c>
      <c r="AO109" s="180">
        <f t="shared" si="133"/>
        <v>0</v>
      </c>
    </row>
    <row r="110" spans="1:48" ht="15.75" thickBot="1" x14ac:dyDescent="0.3">
      <c r="A110" s="112" t="s">
        <v>103</v>
      </c>
      <c r="B110" s="98"/>
      <c r="C110" s="82">
        <v>600</v>
      </c>
      <c r="D110" s="83">
        <v>600</v>
      </c>
      <c r="E110" s="76"/>
      <c r="F110" s="170">
        <f t="shared" si="63"/>
        <v>600</v>
      </c>
      <c r="G110" s="83"/>
      <c r="H110" s="76"/>
      <c r="I110" s="170">
        <f t="shared" si="64"/>
        <v>0</v>
      </c>
      <c r="J110" s="83"/>
      <c r="K110" s="76"/>
      <c r="L110" s="170">
        <f t="shared" si="65"/>
        <v>0</v>
      </c>
      <c r="M110" s="83"/>
      <c r="N110" s="76"/>
      <c r="O110" s="170">
        <f t="shared" si="66"/>
        <v>0</v>
      </c>
      <c r="P110" s="83"/>
      <c r="Q110" s="76"/>
      <c r="R110" s="170">
        <f t="shared" si="67"/>
        <v>0</v>
      </c>
      <c r="S110" s="83"/>
      <c r="T110" s="76"/>
      <c r="U110" s="170">
        <f t="shared" si="68"/>
        <v>0</v>
      </c>
      <c r="V110" s="83"/>
      <c r="W110" s="76"/>
      <c r="X110" s="170">
        <f t="shared" si="69"/>
        <v>0</v>
      </c>
      <c r="Y110" s="83"/>
      <c r="Z110" s="76"/>
      <c r="AA110" s="170">
        <f t="shared" si="70"/>
        <v>0</v>
      </c>
      <c r="AB110" s="83"/>
      <c r="AC110" s="76"/>
      <c r="AD110" s="170">
        <f t="shared" si="71"/>
        <v>0</v>
      </c>
      <c r="AE110" s="83"/>
      <c r="AF110" s="76"/>
      <c r="AG110" s="170">
        <f t="shared" si="72"/>
        <v>0</v>
      </c>
      <c r="AH110" s="83"/>
      <c r="AI110" s="76"/>
      <c r="AJ110" s="170">
        <f t="shared" si="73"/>
        <v>0</v>
      </c>
      <c r="AK110" s="83"/>
      <c r="AL110" s="76"/>
      <c r="AM110" s="170">
        <f t="shared" si="74"/>
        <v>0</v>
      </c>
      <c r="AN110" s="183">
        <f t="shared" si="89"/>
        <v>0</v>
      </c>
      <c r="AO110" s="180">
        <f>AN110/8</f>
        <v>0</v>
      </c>
    </row>
    <row r="111" spans="1:48" ht="16.5" thickBot="1" x14ac:dyDescent="0.3">
      <c r="A111" s="107" t="s">
        <v>46</v>
      </c>
      <c r="B111" s="208">
        <f>AN111/AN144</f>
        <v>1.1166945840312675E-2</v>
      </c>
      <c r="C111" s="204">
        <f>SUM(C112:C118)</f>
        <v>390</v>
      </c>
      <c r="D111" s="205">
        <f>SUM(D112:D118)</f>
        <v>390</v>
      </c>
      <c r="E111" s="190">
        <f t="shared" ref="E111" si="134">SUM(E112:E118)</f>
        <v>150</v>
      </c>
      <c r="F111" s="174">
        <f t="shared" ref="F111:F144" si="135">D111-E111</f>
        <v>240</v>
      </c>
      <c r="G111" s="205">
        <f>SUM(G112:G118)</f>
        <v>40</v>
      </c>
      <c r="H111" s="190">
        <f t="shared" ref="H111" si="136">SUM(H112:H118)</f>
        <v>50</v>
      </c>
      <c r="I111" s="174">
        <f t="shared" ref="I111:I144" si="137">G111-H111</f>
        <v>-10</v>
      </c>
      <c r="J111" s="205">
        <f>SUM(J112:J118)</f>
        <v>0</v>
      </c>
      <c r="K111" s="190">
        <f t="shared" ref="K111" si="138">SUM(K112:K118)</f>
        <v>0</v>
      </c>
      <c r="L111" s="174">
        <f t="shared" ref="L111:L144" si="139">J111-K111</f>
        <v>0</v>
      </c>
      <c r="M111" s="205">
        <f>SUM(M112:M118)</f>
        <v>0</v>
      </c>
      <c r="N111" s="190">
        <f t="shared" ref="N111" si="140">SUM(N112:N118)</f>
        <v>0</v>
      </c>
      <c r="O111" s="174">
        <f t="shared" ref="O111:O144" si="141">M111-N111</f>
        <v>0</v>
      </c>
      <c r="P111" s="205">
        <f>SUM(P112:P118)</f>
        <v>0</v>
      </c>
      <c r="Q111" s="190">
        <f t="shared" ref="Q111" si="142">SUM(Q112:Q118)</f>
        <v>0</v>
      </c>
      <c r="R111" s="174">
        <f t="shared" ref="R111:R144" si="143">P111-Q111</f>
        <v>0</v>
      </c>
      <c r="S111" s="205">
        <f>SUM(S112:S118)</f>
        <v>0</v>
      </c>
      <c r="T111" s="190">
        <f t="shared" ref="T111" si="144">SUM(T112:T118)</f>
        <v>0</v>
      </c>
      <c r="U111" s="174">
        <f t="shared" ref="U111:U144" si="145">S111-T111</f>
        <v>0</v>
      </c>
      <c r="V111" s="205">
        <f>SUM(V112:V118)</f>
        <v>0</v>
      </c>
      <c r="W111" s="190">
        <f t="shared" ref="W111" si="146">SUM(W112:W118)</f>
        <v>0</v>
      </c>
      <c r="X111" s="174">
        <f t="shared" ref="X111:X144" si="147">V111-W111</f>
        <v>0</v>
      </c>
      <c r="Y111" s="205">
        <f>SUM(Y112:Y118)</f>
        <v>0</v>
      </c>
      <c r="Z111" s="190">
        <f t="shared" ref="Z111" si="148">SUM(Z112:Z118)</f>
        <v>0</v>
      </c>
      <c r="AA111" s="174">
        <f t="shared" ref="AA111:AA144" si="149">Y111-Z111</f>
        <v>0</v>
      </c>
      <c r="AB111" s="205">
        <f>SUM(AB112:AB118)</f>
        <v>0</v>
      </c>
      <c r="AC111" s="190">
        <f t="shared" ref="AC111" si="150">SUM(AC112:AC118)</f>
        <v>0</v>
      </c>
      <c r="AD111" s="174">
        <f t="shared" ref="AD111:AD144" si="151">AB111-AC111</f>
        <v>0</v>
      </c>
      <c r="AE111" s="205">
        <f>SUM(AE112:AE118)</f>
        <v>0</v>
      </c>
      <c r="AF111" s="190">
        <f t="shared" ref="AF111" si="152">SUM(AF112:AF118)</f>
        <v>0</v>
      </c>
      <c r="AG111" s="174">
        <f t="shared" ref="AG111:AG144" si="153">AE111-AF111</f>
        <v>0</v>
      </c>
      <c r="AH111" s="205">
        <f>SUM(AH112:AH118)</f>
        <v>0</v>
      </c>
      <c r="AI111" s="190">
        <f t="shared" ref="AI111" si="154">SUM(AI112:AI118)</f>
        <v>0</v>
      </c>
      <c r="AJ111" s="174">
        <f t="shared" ref="AJ111:AJ144" si="155">AH111-AI111</f>
        <v>0</v>
      </c>
      <c r="AK111" s="205">
        <f>SUM(AK112:AK118)</f>
        <v>0</v>
      </c>
      <c r="AL111" s="190">
        <f t="shared" ref="AL111" si="156">SUM(AL112:AL118)</f>
        <v>0</v>
      </c>
      <c r="AM111" s="174">
        <f t="shared" ref="AM111:AM144" si="157">AK111-AL111</f>
        <v>0</v>
      </c>
      <c r="AN111" s="189">
        <f t="shared" ref="AN111:AN144" si="158">SUM(AL111+AI111+AF111+AC111+Z111+W111+T111+Q111+N111+K111+H111+E111)</f>
        <v>200</v>
      </c>
      <c r="AO111" s="190">
        <f t="shared" si="90"/>
        <v>25</v>
      </c>
    </row>
    <row r="112" spans="1:48" s="96" customFormat="1" x14ac:dyDescent="0.25">
      <c r="A112" s="108" t="s">
        <v>15</v>
      </c>
      <c r="B112" s="102"/>
      <c r="C112" s="82">
        <v>150</v>
      </c>
      <c r="D112" s="109">
        <v>150</v>
      </c>
      <c r="E112" s="110"/>
      <c r="F112" s="175">
        <f t="shared" si="135"/>
        <v>150</v>
      </c>
      <c r="G112" s="109"/>
      <c r="H112" s="110"/>
      <c r="I112" s="175">
        <f t="shared" si="137"/>
        <v>0</v>
      </c>
      <c r="J112" s="109"/>
      <c r="K112" s="110"/>
      <c r="L112" s="175">
        <f t="shared" si="139"/>
        <v>0</v>
      </c>
      <c r="M112" s="109"/>
      <c r="N112" s="110"/>
      <c r="O112" s="175">
        <f t="shared" si="141"/>
        <v>0</v>
      </c>
      <c r="P112" s="109"/>
      <c r="Q112" s="110"/>
      <c r="R112" s="175">
        <f t="shared" si="143"/>
        <v>0</v>
      </c>
      <c r="S112" s="109"/>
      <c r="T112" s="110"/>
      <c r="U112" s="175">
        <f t="shared" si="145"/>
        <v>0</v>
      </c>
      <c r="V112" s="109"/>
      <c r="W112" s="110"/>
      <c r="X112" s="175">
        <f t="shared" si="147"/>
        <v>0</v>
      </c>
      <c r="Y112" s="109"/>
      <c r="Z112" s="110"/>
      <c r="AA112" s="175">
        <f t="shared" si="149"/>
        <v>0</v>
      </c>
      <c r="AB112" s="109"/>
      <c r="AC112" s="110"/>
      <c r="AD112" s="175">
        <f t="shared" si="151"/>
        <v>0</v>
      </c>
      <c r="AE112" s="109"/>
      <c r="AF112" s="110"/>
      <c r="AG112" s="175">
        <f t="shared" si="153"/>
        <v>0</v>
      </c>
      <c r="AH112" s="109"/>
      <c r="AI112" s="110"/>
      <c r="AJ112" s="175">
        <f t="shared" si="155"/>
        <v>0</v>
      </c>
      <c r="AK112" s="109"/>
      <c r="AL112" s="110"/>
      <c r="AM112" s="175">
        <f t="shared" si="157"/>
        <v>0</v>
      </c>
      <c r="AN112" s="183">
        <f t="shared" si="158"/>
        <v>0</v>
      </c>
      <c r="AO112" s="180">
        <f t="shared" ref="AO112:AO134" si="159">AN112/8</f>
        <v>0</v>
      </c>
      <c r="AP112" s="47"/>
      <c r="AQ112" s="47"/>
      <c r="AR112" s="47"/>
      <c r="AS112" s="47"/>
      <c r="AT112" s="47"/>
      <c r="AU112" s="47"/>
      <c r="AV112" s="47"/>
    </row>
    <row r="113" spans="1:48" s="96" customFormat="1" x14ac:dyDescent="0.25">
      <c r="A113" s="112" t="s">
        <v>18</v>
      </c>
      <c r="B113" s="98"/>
      <c r="C113" s="82">
        <v>40</v>
      </c>
      <c r="D113" s="109">
        <v>40</v>
      </c>
      <c r="E113" s="110">
        <v>100</v>
      </c>
      <c r="F113" s="175">
        <f t="shared" si="135"/>
        <v>-60</v>
      </c>
      <c r="G113" s="109">
        <v>40</v>
      </c>
      <c r="H113" s="110">
        <v>50</v>
      </c>
      <c r="I113" s="175">
        <f t="shared" si="137"/>
        <v>-10</v>
      </c>
      <c r="J113" s="109"/>
      <c r="K113" s="110"/>
      <c r="L113" s="175">
        <f t="shared" si="139"/>
        <v>0</v>
      </c>
      <c r="M113" s="109"/>
      <c r="N113" s="110"/>
      <c r="O113" s="175">
        <f t="shared" si="141"/>
        <v>0</v>
      </c>
      <c r="P113" s="109"/>
      <c r="Q113" s="110"/>
      <c r="R113" s="175">
        <f t="shared" si="143"/>
        <v>0</v>
      </c>
      <c r="S113" s="109"/>
      <c r="T113" s="110"/>
      <c r="U113" s="175">
        <f t="shared" si="145"/>
        <v>0</v>
      </c>
      <c r="V113" s="109"/>
      <c r="W113" s="110"/>
      <c r="X113" s="175">
        <f t="shared" si="147"/>
        <v>0</v>
      </c>
      <c r="Y113" s="109"/>
      <c r="Z113" s="110"/>
      <c r="AA113" s="175">
        <f t="shared" si="149"/>
        <v>0</v>
      </c>
      <c r="AB113" s="109"/>
      <c r="AC113" s="110"/>
      <c r="AD113" s="175">
        <f t="shared" si="151"/>
        <v>0</v>
      </c>
      <c r="AE113" s="109"/>
      <c r="AF113" s="110"/>
      <c r="AG113" s="175">
        <f t="shared" si="153"/>
        <v>0</v>
      </c>
      <c r="AH113" s="109"/>
      <c r="AI113" s="110"/>
      <c r="AJ113" s="175">
        <f t="shared" si="155"/>
        <v>0</v>
      </c>
      <c r="AK113" s="109"/>
      <c r="AL113" s="110"/>
      <c r="AM113" s="175">
        <f t="shared" si="157"/>
        <v>0</v>
      </c>
      <c r="AN113" s="183">
        <f t="shared" si="158"/>
        <v>150</v>
      </c>
      <c r="AO113" s="180">
        <f t="shared" si="159"/>
        <v>18.75</v>
      </c>
      <c r="AP113" s="47"/>
      <c r="AQ113" s="47"/>
      <c r="AR113" s="47"/>
      <c r="AS113" s="47"/>
      <c r="AT113" s="47"/>
      <c r="AU113" s="47"/>
      <c r="AV113" s="47"/>
    </row>
    <row r="114" spans="1:48" s="96" customFormat="1" x14ac:dyDescent="0.25">
      <c r="A114" s="112" t="s">
        <v>72</v>
      </c>
      <c r="B114" s="98"/>
      <c r="C114" s="82">
        <v>200</v>
      </c>
      <c r="D114" s="109">
        <v>200</v>
      </c>
      <c r="E114" s="110">
        <v>50</v>
      </c>
      <c r="F114" s="175">
        <f t="shared" si="135"/>
        <v>150</v>
      </c>
      <c r="G114" s="109">
        <v>0</v>
      </c>
      <c r="H114" s="110"/>
      <c r="I114" s="175">
        <f t="shared" si="137"/>
        <v>0</v>
      </c>
      <c r="J114" s="109"/>
      <c r="K114" s="110"/>
      <c r="L114" s="175">
        <f t="shared" si="139"/>
        <v>0</v>
      </c>
      <c r="M114" s="109"/>
      <c r="N114" s="110"/>
      <c r="O114" s="175">
        <f t="shared" si="141"/>
        <v>0</v>
      </c>
      <c r="P114" s="109"/>
      <c r="Q114" s="110"/>
      <c r="R114" s="175">
        <f t="shared" si="143"/>
        <v>0</v>
      </c>
      <c r="S114" s="109"/>
      <c r="T114" s="110"/>
      <c r="U114" s="175">
        <f t="shared" si="145"/>
        <v>0</v>
      </c>
      <c r="V114" s="109"/>
      <c r="W114" s="110"/>
      <c r="X114" s="175">
        <f t="shared" si="147"/>
        <v>0</v>
      </c>
      <c r="Y114" s="109"/>
      <c r="Z114" s="110"/>
      <c r="AA114" s="175">
        <f t="shared" si="149"/>
        <v>0</v>
      </c>
      <c r="AB114" s="109"/>
      <c r="AC114" s="110"/>
      <c r="AD114" s="175">
        <f t="shared" si="151"/>
        <v>0</v>
      </c>
      <c r="AE114" s="109"/>
      <c r="AF114" s="110"/>
      <c r="AG114" s="175">
        <f t="shared" si="153"/>
        <v>0</v>
      </c>
      <c r="AH114" s="109"/>
      <c r="AI114" s="110"/>
      <c r="AJ114" s="175">
        <f t="shared" si="155"/>
        <v>0</v>
      </c>
      <c r="AK114" s="109"/>
      <c r="AL114" s="110"/>
      <c r="AM114" s="175">
        <f t="shared" si="157"/>
        <v>0</v>
      </c>
      <c r="AN114" s="183">
        <f t="shared" si="158"/>
        <v>50</v>
      </c>
      <c r="AO114" s="180">
        <f t="shared" si="159"/>
        <v>6.25</v>
      </c>
      <c r="AP114" s="47"/>
      <c r="AQ114" s="47"/>
      <c r="AR114" s="47"/>
      <c r="AS114" s="47"/>
      <c r="AT114" s="47"/>
      <c r="AU114" s="47"/>
      <c r="AV114" s="47"/>
    </row>
    <row r="115" spans="1:48" s="96" customFormat="1" x14ac:dyDescent="0.25">
      <c r="A115" s="112"/>
      <c r="B115" s="98"/>
      <c r="C115" s="82"/>
      <c r="D115" s="109"/>
      <c r="E115" s="110"/>
      <c r="F115" s="175">
        <f t="shared" si="135"/>
        <v>0</v>
      </c>
      <c r="G115" s="109"/>
      <c r="H115" s="110"/>
      <c r="I115" s="175">
        <f t="shared" si="137"/>
        <v>0</v>
      </c>
      <c r="J115" s="109"/>
      <c r="K115" s="110"/>
      <c r="L115" s="175">
        <f t="shared" si="139"/>
        <v>0</v>
      </c>
      <c r="M115" s="109"/>
      <c r="N115" s="110"/>
      <c r="O115" s="175">
        <f t="shared" si="141"/>
        <v>0</v>
      </c>
      <c r="P115" s="109"/>
      <c r="Q115" s="110"/>
      <c r="R115" s="175">
        <f t="shared" si="143"/>
        <v>0</v>
      </c>
      <c r="S115" s="109"/>
      <c r="T115" s="110"/>
      <c r="U115" s="175">
        <f t="shared" si="145"/>
        <v>0</v>
      </c>
      <c r="V115" s="109"/>
      <c r="W115" s="110"/>
      <c r="X115" s="175">
        <f t="shared" si="147"/>
        <v>0</v>
      </c>
      <c r="Y115" s="109"/>
      <c r="Z115" s="110"/>
      <c r="AA115" s="175">
        <f t="shared" si="149"/>
        <v>0</v>
      </c>
      <c r="AB115" s="109"/>
      <c r="AC115" s="110"/>
      <c r="AD115" s="175">
        <f t="shared" si="151"/>
        <v>0</v>
      </c>
      <c r="AE115" s="109"/>
      <c r="AF115" s="110"/>
      <c r="AG115" s="175">
        <f t="shared" si="153"/>
        <v>0</v>
      </c>
      <c r="AH115" s="109"/>
      <c r="AI115" s="110"/>
      <c r="AJ115" s="175">
        <f t="shared" si="155"/>
        <v>0</v>
      </c>
      <c r="AK115" s="109"/>
      <c r="AL115" s="110"/>
      <c r="AM115" s="175">
        <f t="shared" si="157"/>
        <v>0</v>
      </c>
      <c r="AN115" s="183">
        <f t="shared" ref="AN115:AN117" si="160">SUM(AL115+AI115+AF115+AC115+Z115+W115+T115+Q115+N115+K115+H115+E115)</f>
        <v>0</v>
      </c>
      <c r="AO115" s="180">
        <f t="shared" ref="AO115:AO117" si="161">AN115/8</f>
        <v>0</v>
      </c>
      <c r="AP115" s="47"/>
      <c r="AQ115" s="47"/>
      <c r="AR115" s="47"/>
      <c r="AS115" s="47"/>
      <c r="AT115" s="47"/>
      <c r="AU115" s="47"/>
      <c r="AV115" s="47"/>
    </row>
    <row r="116" spans="1:48" s="96" customFormat="1" x14ac:dyDescent="0.25">
      <c r="A116" s="112"/>
      <c r="B116" s="98"/>
      <c r="C116" s="82"/>
      <c r="D116" s="109"/>
      <c r="E116" s="110"/>
      <c r="F116" s="175">
        <f t="shared" si="135"/>
        <v>0</v>
      </c>
      <c r="G116" s="109"/>
      <c r="H116" s="110"/>
      <c r="I116" s="175">
        <f t="shared" si="137"/>
        <v>0</v>
      </c>
      <c r="J116" s="109"/>
      <c r="K116" s="110"/>
      <c r="L116" s="175">
        <f t="shared" si="139"/>
        <v>0</v>
      </c>
      <c r="M116" s="109"/>
      <c r="N116" s="110"/>
      <c r="O116" s="175">
        <f t="shared" si="141"/>
        <v>0</v>
      </c>
      <c r="P116" s="109"/>
      <c r="Q116" s="110"/>
      <c r="R116" s="175">
        <f t="shared" si="143"/>
        <v>0</v>
      </c>
      <c r="S116" s="109"/>
      <c r="T116" s="110"/>
      <c r="U116" s="175">
        <f t="shared" si="145"/>
        <v>0</v>
      </c>
      <c r="V116" s="109"/>
      <c r="W116" s="110"/>
      <c r="X116" s="175">
        <f t="shared" si="147"/>
        <v>0</v>
      </c>
      <c r="Y116" s="109"/>
      <c r="Z116" s="110"/>
      <c r="AA116" s="175">
        <f t="shared" si="149"/>
        <v>0</v>
      </c>
      <c r="AB116" s="109"/>
      <c r="AC116" s="110"/>
      <c r="AD116" s="175">
        <f t="shared" si="151"/>
        <v>0</v>
      </c>
      <c r="AE116" s="109"/>
      <c r="AF116" s="110"/>
      <c r="AG116" s="175">
        <f t="shared" si="153"/>
        <v>0</v>
      </c>
      <c r="AH116" s="109"/>
      <c r="AI116" s="110"/>
      <c r="AJ116" s="175">
        <f t="shared" si="155"/>
        <v>0</v>
      </c>
      <c r="AK116" s="109"/>
      <c r="AL116" s="110"/>
      <c r="AM116" s="175">
        <f t="shared" si="157"/>
        <v>0</v>
      </c>
      <c r="AN116" s="183">
        <f t="shared" si="160"/>
        <v>0</v>
      </c>
      <c r="AO116" s="180">
        <f t="shared" si="161"/>
        <v>0</v>
      </c>
      <c r="AP116" s="47"/>
      <c r="AQ116" s="47"/>
      <c r="AR116" s="47"/>
      <c r="AS116" s="47"/>
      <c r="AT116" s="47"/>
      <c r="AU116" s="47"/>
      <c r="AV116" s="47"/>
    </row>
    <row r="117" spans="1:48" s="96" customFormat="1" x14ac:dyDescent="0.25">
      <c r="A117" s="112"/>
      <c r="B117" s="98"/>
      <c r="C117" s="82"/>
      <c r="D117" s="109"/>
      <c r="E117" s="110"/>
      <c r="F117" s="175">
        <f t="shared" si="135"/>
        <v>0</v>
      </c>
      <c r="G117" s="109"/>
      <c r="H117" s="110"/>
      <c r="I117" s="175">
        <f t="shared" si="137"/>
        <v>0</v>
      </c>
      <c r="J117" s="109"/>
      <c r="K117" s="110"/>
      <c r="L117" s="175">
        <f t="shared" si="139"/>
        <v>0</v>
      </c>
      <c r="M117" s="109"/>
      <c r="N117" s="110"/>
      <c r="O117" s="175">
        <f t="shared" si="141"/>
        <v>0</v>
      </c>
      <c r="P117" s="109"/>
      <c r="Q117" s="110"/>
      <c r="R117" s="175">
        <f t="shared" si="143"/>
        <v>0</v>
      </c>
      <c r="S117" s="109"/>
      <c r="T117" s="110"/>
      <c r="U117" s="175">
        <f t="shared" si="145"/>
        <v>0</v>
      </c>
      <c r="V117" s="109"/>
      <c r="W117" s="110"/>
      <c r="X117" s="175">
        <f t="shared" si="147"/>
        <v>0</v>
      </c>
      <c r="Y117" s="109"/>
      <c r="Z117" s="110"/>
      <c r="AA117" s="175">
        <f t="shared" si="149"/>
        <v>0</v>
      </c>
      <c r="AB117" s="109"/>
      <c r="AC117" s="110"/>
      <c r="AD117" s="175">
        <f t="shared" si="151"/>
        <v>0</v>
      </c>
      <c r="AE117" s="109"/>
      <c r="AF117" s="110"/>
      <c r="AG117" s="175">
        <f t="shared" si="153"/>
        <v>0</v>
      </c>
      <c r="AH117" s="109"/>
      <c r="AI117" s="110"/>
      <c r="AJ117" s="175">
        <f t="shared" si="155"/>
        <v>0</v>
      </c>
      <c r="AK117" s="109"/>
      <c r="AL117" s="110"/>
      <c r="AM117" s="175">
        <f t="shared" si="157"/>
        <v>0</v>
      </c>
      <c r="AN117" s="183">
        <f t="shared" si="160"/>
        <v>0</v>
      </c>
      <c r="AO117" s="180">
        <f t="shared" si="161"/>
        <v>0</v>
      </c>
      <c r="AP117" s="47"/>
      <c r="AQ117" s="47"/>
      <c r="AR117" s="47"/>
      <c r="AS117" s="47"/>
      <c r="AT117" s="47"/>
      <c r="AU117" s="47"/>
      <c r="AV117" s="47"/>
    </row>
    <row r="118" spans="1:48" ht="15.75" thickBot="1" x14ac:dyDescent="0.3">
      <c r="A118" s="114" t="s">
        <v>103</v>
      </c>
      <c r="B118" s="106"/>
      <c r="C118" s="82">
        <v>0</v>
      </c>
      <c r="D118" s="109">
        <v>0</v>
      </c>
      <c r="E118" s="110"/>
      <c r="F118" s="175">
        <f t="shared" si="135"/>
        <v>0</v>
      </c>
      <c r="G118" s="109"/>
      <c r="H118" s="110"/>
      <c r="I118" s="175">
        <f t="shared" si="137"/>
        <v>0</v>
      </c>
      <c r="J118" s="109"/>
      <c r="K118" s="110"/>
      <c r="L118" s="175">
        <f t="shared" si="139"/>
        <v>0</v>
      </c>
      <c r="M118" s="109"/>
      <c r="N118" s="110"/>
      <c r="O118" s="175">
        <f t="shared" si="141"/>
        <v>0</v>
      </c>
      <c r="P118" s="109"/>
      <c r="Q118" s="110"/>
      <c r="R118" s="175">
        <f t="shared" si="143"/>
        <v>0</v>
      </c>
      <c r="S118" s="109"/>
      <c r="T118" s="110"/>
      <c r="U118" s="175">
        <f t="shared" si="145"/>
        <v>0</v>
      </c>
      <c r="V118" s="109"/>
      <c r="W118" s="110"/>
      <c r="X118" s="175">
        <f t="shared" si="147"/>
        <v>0</v>
      </c>
      <c r="Y118" s="109"/>
      <c r="Z118" s="110"/>
      <c r="AA118" s="175">
        <f t="shared" si="149"/>
        <v>0</v>
      </c>
      <c r="AB118" s="109"/>
      <c r="AC118" s="110"/>
      <c r="AD118" s="175">
        <f t="shared" si="151"/>
        <v>0</v>
      </c>
      <c r="AE118" s="109"/>
      <c r="AF118" s="110"/>
      <c r="AG118" s="175">
        <f t="shared" si="153"/>
        <v>0</v>
      </c>
      <c r="AH118" s="109"/>
      <c r="AI118" s="110"/>
      <c r="AJ118" s="175">
        <f t="shared" si="155"/>
        <v>0</v>
      </c>
      <c r="AK118" s="109"/>
      <c r="AL118" s="110"/>
      <c r="AM118" s="175">
        <f t="shared" si="157"/>
        <v>0</v>
      </c>
      <c r="AN118" s="183">
        <f t="shared" si="158"/>
        <v>0</v>
      </c>
      <c r="AO118" s="180">
        <f t="shared" si="159"/>
        <v>0</v>
      </c>
    </row>
    <row r="119" spans="1:48" ht="16.5" thickBot="1" x14ac:dyDescent="0.3">
      <c r="A119" s="107" t="s">
        <v>50</v>
      </c>
      <c r="B119" s="208">
        <f>AN119/AN144</f>
        <v>5.3042992741485204E-2</v>
      </c>
      <c r="C119" s="204">
        <f t="shared" ref="C119:AL119" si="162">SUM(C120:C127)</f>
        <v>450</v>
      </c>
      <c r="D119" s="205">
        <f t="shared" si="162"/>
        <v>450</v>
      </c>
      <c r="E119" s="190">
        <f t="shared" si="162"/>
        <v>800</v>
      </c>
      <c r="F119" s="174">
        <f t="shared" si="135"/>
        <v>-350</v>
      </c>
      <c r="G119" s="205">
        <f t="shared" si="162"/>
        <v>250</v>
      </c>
      <c r="H119" s="190">
        <f t="shared" si="162"/>
        <v>150</v>
      </c>
      <c r="I119" s="174">
        <f t="shared" si="137"/>
        <v>100</v>
      </c>
      <c r="J119" s="205">
        <f t="shared" si="162"/>
        <v>0</v>
      </c>
      <c r="K119" s="190">
        <f t="shared" si="162"/>
        <v>0</v>
      </c>
      <c r="L119" s="174">
        <f t="shared" si="139"/>
        <v>0</v>
      </c>
      <c r="M119" s="205">
        <f t="shared" si="162"/>
        <v>0</v>
      </c>
      <c r="N119" s="190">
        <f t="shared" si="162"/>
        <v>0</v>
      </c>
      <c r="O119" s="174">
        <f t="shared" si="141"/>
        <v>0</v>
      </c>
      <c r="P119" s="205">
        <f t="shared" si="162"/>
        <v>0</v>
      </c>
      <c r="Q119" s="190">
        <f t="shared" si="162"/>
        <v>0</v>
      </c>
      <c r="R119" s="174">
        <f t="shared" si="143"/>
        <v>0</v>
      </c>
      <c r="S119" s="205">
        <f t="shared" si="162"/>
        <v>0</v>
      </c>
      <c r="T119" s="190">
        <f t="shared" si="162"/>
        <v>0</v>
      </c>
      <c r="U119" s="174">
        <f t="shared" si="145"/>
        <v>0</v>
      </c>
      <c r="V119" s="205">
        <f t="shared" si="162"/>
        <v>0</v>
      </c>
      <c r="W119" s="190">
        <f t="shared" si="162"/>
        <v>0</v>
      </c>
      <c r="X119" s="174">
        <f t="shared" si="147"/>
        <v>0</v>
      </c>
      <c r="Y119" s="205">
        <f t="shared" si="162"/>
        <v>0</v>
      </c>
      <c r="Z119" s="190">
        <f t="shared" si="162"/>
        <v>0</v>
      </c>
      <c r="AA119" s="174">
        <f t="shared" si="149"/>
        <v>0</v>
      </c>
      <c r="AB119" s="205">
        <f t="shared" si="162"/>
        <v>0</v>
      </c>
      <c r="AC119" s="190">
        <f t="shared" si="162"/>
        <v>0</v>
      </c>
      <c r="AD119" s="174">
        <f t="shared" si="151"/>
        <v>0</v>
      </c>
      <c r="AE119" s="205">
        <f t="shared" si="162"/>
        <v>0</v>
      </c>
      <c r="AF119" s="190">
        <f t="shared" si="162"/>
        <v>0</v>
      </c>
      <c r="AG119" s="174">
        <f t="shared" si="153"/>
        <v>0</v>
      </c>
      <c r="AH119" s="205">
        <f t="shared" si="162"/>
        <v>0</v>
      </c>
      <c r="AI119" s="190">
        <f t="shared" si="162"/>
        <v>0</v>
      </c>
      <c r="AJ119" s="174">
        <f t="shared" si="155"/>
        <v>0</v>
      </c>
      <c r="AK119" s="205">
        <f t="shared" si="162"/>
        <v>0</v>
      </c>
      <c r="AL119" s="190">
        <f t="shared" si="162"/>
        <v>0</v>
      </c>
      <c r="AM119" s="174">
        <f t="shared" si="157"/>
        <v>0</v>
      </c>
      <c r="AN119" s="189">
        <f t="shared" si="158"/>
        <v>950</v>
      </c>
      <c r="AO119" s="190">
        <f t="shared" ref="AO119:AO121" si="163">AN119/8</f>
        <v>118.75</v>
      </c>
    </row>
    <row r="120" spans="1:48" s="96" customFormat="1" x14ac:dyDescent="0.25">
      <c r="A120" s="115" t="s">
        <v>76</v>
      </c>
      <c r="B120" s="98"/>
      <c r="C120" s="82">
        <v>200</v>
      </c>
      <c r="D120" s="83">
        <v>200</v>
      </c>
      <c r="E120" s="76">
        <v>0</v>
      </c>
      <c r="F120" s="170">
        <f t="shared" si="135"/>
        <v>200</v>
      </c>
      <c r="G120" s="83"/>
      <c r="H120" s="76"/>
      <c r="I120" s="170">
        <f t="shared" si="137"/>
        <v>0</v>
      </c>
      <c r="J120" s="83"/>
      <c r="K120" s="76"/>
      <c r="L120" s="170">
        <f t="shared" si="139"/>
        <v>0</v>
      </c>
      <c r="M120" s="83"/>
      <c r="N120" s="76"/>
      <c r="O120" s="170">
        <f t="shared" si="141"/>
        <v>0</v>
      </c>
      <c r="P120" s="83"/>
      <c r="Q120" s="76"/>
      <c r="R120" s="170">
        <f t="shared" si="143"/>
        <v>0</v>
      </c>
      <c r="S120" s="83"/>
      <c r="T120" s="76"/>
      <c r="U120" s="170">
        <f t="shared" si="145"/>
        <v>0</v>
      </c>
      <c r="V120" s="83"/>
      <c r="W120" s="76"/>
      <c r="X120" s="170">
        <f t="shared" si="147"/>
        <v>0</v>
      </c>
      <c r="Y120" s="83"/>
      <c r="Z120" s="76"/>
      <c r="AA120" s="170">
        <f t="shared" si="149"/>
        <v>0</v>
      </c>
      <c r="AB120" s="83"/>
      <c r="AC120" s="76"/>
      <c r="AD120" s="170">
        <f t="shared" si="151"/>
        <v>0</v>
      </c>
      <c r="AE120" s="83"/>
      <c r="AF120" s="76"/>
      <c r="AG120" s="170">
        <f t="shared" si="153"/>
        <v>0</v>
      </c>
      <c r="AH120" s="83"/>
      <c r="AI120" s="76"/>
      <c r="AJ120" s="170">
        <f t="shared" si="155"/>
        <v>0</v>
      </c>
      <c r="AK120" s="83"/>
      <c r="AL120" s="76"/>
      <c r="AM120" s="170">
        <f t="shared" si="157"/>
        <v>0</v>
      </c>
      <c r="AN120" s="183">
        <f t="shared" si="158"/>
        <v>0</v>
      </c>
      <c r="AO120" s="180">
        <f t="shared" si="163"/>
        <v>0</v>
      </c>
      <c r="AP120" s="47"/>
      <c r="AQ120" s="47"/>
      <c r="AR120" s="47"/>
      <c r="AS120" s="47"/>
      <c r="AT120" s="47"/>
      <c r="AU120" s="47"/>
      <c r="AV120" s="47"/>
    </row>
    <row r="121" spans="1:48" s="96" customFormat="1" x14ac:dyDescent="0.25">
      <c r="A121" s="112" t="s">
        <v>60</v>
      </c>
      <c r="B121" s="98"/>
      <c r="C121" s="82">
        <v>150</v>
      </c>
      <c r="D121" s="83">
        <v>150</v>
      </c>
      <c r="E121" s="76">
        <v>700</v>
      </c>
      <c r="F121" s="170">
        <f t="shared" si="135"/>
        <v>-550</v>
      </c>
      <c r="G121" s="83">
        <v>150</v>
      </c>
      <c r="H121" s="76">
        <v>100</v>
      </c>
      <c r="I121" s="170">
        <f t="shared" si="137"/>
        <v>50</v>
      </c>
      <c r="J121" s="83"/>
      <c r="K121" s="76"/>
      <c r="L121" s="170">
        <f t="shared" si="139"/>
        <v>0</v>
      </c>
      <c r="M121" s="83"/>
      <c r="N121" s="76"/>
      <c r="O121" s="170">
        <f t="shared" si="141"/>
        <v>0</v>
      </c>
      <c r="P121" s="83"/>
      <c r="Q121" s="76"/>
      <c r="R121" s="170">
        <f t="shared" si="143"/>
        <v>0</v>
      </c>
      <c r="S121" s="83"/>
      <c r="T121" s="76"/>
      <c r="U121" s="170">
        <f t="shared" si="145"/>
        <v>0</v>
      </c>
      <c r="V121" s="83"/>
      <c r="W121" s="76"/>
      <c r="X121" s="170">
        <f t="shared" si="147"/>
        <v>0</v>
      </c>
      <c r="Y121" s="83"/>
      <c r="Z121" s="76"/>
      <c r="AA121" s="170">
        <f t="shared" si="149"/>
        <v>0</v>
      </c>
      <c r="AB121" s="83"/>
      <c r="AC121" s="76"/>
      <c r="AD121" s="170">
        <f t="shared" si="151"/>
        <v>0</v>
      </c>
      <c r="AE121" s="83"/>
      <c r="AF121" s="76"/>
      <c r="AG121" s="170">
        <f t="shared" si="153"/>
        <v>0</v>
      </c>
      <c r="AH121" s="83"/>
      <c r="AI121" s="76"/>
      <c r="AJ121" s="170">
        <f t="shared" si="155"/>
        <v>0</v>
      </c>
      <c r="AK121" s="83"/>
      <c r="AL121" s="76"/>
      <c r="AM121" s="170">
        <f t="shared" si="157"/>
        <v>0</v>
      </c>
      <c r="AN121" s="183">
        <f t="shared" si="158"/>
        <v>800</v>
      </c>
      <c r="AO121" s="180">
        <f t="shared" si="163"/>
        <v>100</v>
      </c>
      <c r="AP121" s="47"/>
      <c r="AQ121" s="47"/>
      <c r="AR121" s="47"/>
      <c r="AS121" s="47"/>
      <c r="AT121" s="47"/>
      <c r="AU121" s="47"/>
      <c r="AV121" s="47"/>
    </row>
    <row r="122" spans="1:48" s="96" customFormat="1" x14ac:dyDescent="0.25">
      <c r="A122" s="112" t="s">
        <v>109</v>
      </c>
      <c r="B122" s="98"/>
      <c r="C122" s="82">
        <v>100</v>
      </c>
      <c r="D122" s="83">
        <v>100</v>
      </c>
      <c r="E122" s="76">
        <v>100</v>
      </c>
      <c r="F122" s="170">
        <f t="shared" si="135"/>
        <v>0</v>
      </c>
      <c r="G122" s="83">
        <v>100</v>
      </c>
      <c r="H122" s="76">
        <v>50</v>
      </c>
      <c r="I122" s="170">
        <f t="shared" si="137"/>
        <v>50</v>
      </c>
      <c r="J122" s="83"/>
      <c r="K122" s="76"/>
      <c r="L122" s="170">
        <f t="shared" si="139"/>
        <v>0</v>
      </c>
      <c r="M122" s="83"/>
      <c r="N122" s="76"/>
      <c r="O122" s="170">
        <f t="shared" si="141"/>
        <v>0</v>
      </c>
      <c r="P122" s="83"/>
      <c r="Q122" s="76"/>
      <c r="R122" s="170">
        <f t="shared" si="143"/>
        <v>0</v>
      </c>
      <c r="S122" s="83"/>
      <c r="T122" s="76"/>
      <c r="U122" s="170">
        <f t="shared" si="145"/>
        <v>0</v>
      </c>
      <c r="V122" s="83"/>
      <c r="W122" s="76"/>
      <c r="X122" s="170">
        <f t="shared" si="147"/>
        <v>0</v>
      </c>
      <c r="Y122" s="83"/>
      <c r="Z122" s="76"/>
      <c r="AA122" s="170">
        <f t="shared" si="149"/>
        <v>0</v>
      </c>
      <c r="AB122" s="83"/>
      <c r="AC122" s="76"/>
      <c r="AD122" s="170">
        <f t="shared" si="151"/>
        <v>0</v>
      </c>
      <c r="AE122" s="83"/>
      <c r="AF122" s="76"/>
      <c r="AG122" s="170">
        <f t="shared" si="153"/>
        <v>0</v>
      </c>
      <c r="AH122" s="83"/>
      <c r="AI122" s="76"/>
      <c r="AJ122" s="170">
        <f t="shared" si="155"/>
        <v>0</v>
      </c>
      <c r="AK122" s="83"/>
      <c r="AL122" s="76"/>
      <c r="AM122" s="170">
        <f t="shared" si="157"/>
        <v>0</v>
      </c>
      <c r="AN122" s="183">
        <f t="shared" si="158"/>
        <v>150</v>
      </c>
      <c r="AO122" s="180">
        <f t="shared" ref="AO122" si="164">AN122/8</f>
        <v>18.75</v>
      </c>
      <c r="AP122" s="47"/>
      <c r="AQ122" s="47"/>
      <c r="AR122" s="47"/>
      <c r="AS122" s="47"/>
      <c r="AT122" s="47"/>
      <c r="AU122" s="47"/>
      <c r="AV122" s="47"/>
    </row>
    <row r="123" spans="1:48" s="96" customFormat="1" x14ac:dyDescent="0.25">
      <c r="A123" s="112" t="s">
        <v>20</v>
      </c>
      <c r="B123" s="98"/>
      <c r="C123" s="82">
        <v>0</v>
      </c>
      <c r="D123" s="83">
        <v>0</v>
      </c>
      <c r="E123" s="76"/>
      <c r="F123" s="170">
        <f t="shared" si="135"/>
        <v>0</v>
      </c>
      <c r="G123" s="83"/>
      <c r="H123" s="76"/>
      <c r="I123" s="170">
        <f t="shared" si="137"/>
        <v>0</v>
      </c>
      <c r="J123" s="83"/>
      <c r="K123" s="76"/>
      <c r="L123" s="170">
        <f t="shared" si="139"/>
        <v>0</v>
      </c>
      <c r="M123" s="83"/>
      <c r="N123" s="76"/>
      <c r="O123" s="170">
        <f t="shared" si="141"/>
        <v>0</v>
      </c>
      <c r="P123" s="83"/>
      <c r="Q123" s="76"/>
      <c r="R123" s="170">
        <f t="shared" si="143"/>
        <v>0</v>
      </c>
      <c r="S123" s="83"/>
      <c r="T123" s="76"/>
      <c r="U123" s="170">
        <f t="shared" si="145"/>
        <v>0</v>
      </c>
      <c r="V123" s="83"/>
      <c r="W123" s="76"/>
      <c r="X123" s="170">
        <f t="shared" si="147"/>
        <v>0</v>
      </c>
      <c r="Y123" s="83"/>
      <c r="Z123" s="76"/>
      <c r="AA123" s="170">
        <f t="shared" si="149"/>
        <v>0</v>
      </c>
      <c r="AB123" s="83"/>
      <c r="AC123" s="76"/>
      <c r="AD123" s="170">
        <f t="shared" si="151"/>
        <v>0</v>
      </c>
      <c r="AE123" s="83"/>
      <c r="AF123" s="76"/>
      <c r="AG123" s="170">
        <f t="shared" si="153"/>
        <v>0</v>
      </c>
      <c r="AH123" s="83"/>
      <c r="AI123" s="76"/>
      <c r="AJ123" s="170">
        <f t="shared" si="155"/>
        <v>0</v>
      </c>
      <c r="AK123" s="83"/>
      <c r="AL123" s="76"/>
      <c r="AM123" s="170">
        <f t="shared" si="157"/>
        <v>0</v>
      </c>
      <c r="AN123" s="183">
        <f t="shared" si="158"/>
        <v>0</v>
      </c>
      <c r="AO123" s="180">
        <f>AN123/8</f>
        <v>0</v>
      </c>
      <c r="AP123" s="47"/>
      <c r="AQ123" s="47"/>
      <c r="AR123" s="47"/>
      <c r="AS123" s="47"/>
      <c r="AT123" s="47"/>
      <c r="AU123" s="47"/>
      <c r="AV123" s="47"/>
    </row>
    <row r="124" spans="1:48" s="96" customFormat="1" x14ac:dyDescent="0.25">
      <c r="A124" s="112"/>
      <c r="B124" s="98"/>
      <c r="C124" s="82"/>
      <c r="D124" s="83"/>
      <c r="E124" s="76"/>
      <c r="F124" s="170">
        <f t="shared" si="135"/>
        <v>0</v>
      </c>
      <c r="G124" s="83"/>
      <c r="H124" s="76"/>
      <c r="I124" s="170">
        <f t="shared" si="137"/>
        <v>0</v>
      </c>
      <c r="J124" s="83"/>
      <c r="K124" s="76"/>
      <c r="L124" s="170">
        <f t="shared" si="139"/>
        <v>0</v>
      </c>
      <c r="M124" s="83"/>
      <c r="N124" s="76"/>
      <c r="O124" s="170">
        <f t="shared" si="141"/>
        <v>0</v>
      </c>
      <c r="P124" s="83"/>
      <c r="Q124" s="76"/>
      <c r="R124" s="170">
        <f t="shared" si="143"/>
        <v>0</v>
      </c>
      <c r="S124" s="83"/>
      <c r="T124" s="76"/>
      <c r="U124" s="170">
        <f t="shared" si="145"/>
        <v>0</v>
      </c>
      <c r="V124" s="83"/>
      <c r="W124" s="76"/>
      <c r="X124" s="170">
        <f t="shared" si="147"/>
        <v>0</v>
      </c>
      <c r="Y124" s="83"/>
      <c r="Z124" s="76"/>
      <c r="AA124" s="170">
        <f t="shared" si="149"/>
        <v>0</v>
      </c>
      <c r="AB124" s="83"/>
      <c r="AC124" s="76"/>
      <c r="AD124" s="170">
        <f t="shared" si="151"/>
        <v>0</v>
      </c>
      <c r="AE124" s="83"/>
      <c r="AF124" s="76"/>
      <c r="AG124" s="170">
        <f t="shared" si="153"/>
        <v>0</v>
      </c>
      <c r="AH124" s="83"/>
      <c r="AI124" s="76"/>
      <c r="AJ124" s="170">
        <f t="shared" si="155"/>
        <v>0</v>
      </c>
      <c r="AK124" s="83"/>
      <c r="AL124" s="76"/>
      <c r="AM124" s="170">
        <f t="shared" si="157"/>
        <v>0</v>
      </c>
      <c r="AN124" s="183">
        <f t="shared" ref="AN124:AN126" si="165">SUM(AL124+AI124+AF124+AC124+Z124+W124+T124+Q124+N124+K124+H124+E124)</f>
        <v>0</v>
      </c>
      <c r="AO124" s="180">
        <f t="shared" ref="AO124:AO126" si="166">AN124/8</f>
        <v>0</v>
      </c>
      <c r="AP124" s="47"/>
      <c r="AQ124" s="47"/>
      <c r="AR124" s="47"/>
      <c r="AS124" s="47"/>
      <c r="AT124" s="47"/>
      <c r="AU124" s="47"/>
      <c r="AV124" s="47"/>
    </row>
    <row r="125" spans="1:48" s="96" customFormat="1" x14ac:dyDescent="0.25">
      <c r="A125" s="112"/>
      <c r="B125" s="98"/>
      <c r="C125" s="82"/>
      <c r="D125" s="83"/>
      <c r="E125" s="76"/>
      <c r="F125" s="170">
        <f t="shared" si="135"/>
        <v>0</v>
      </c>
      <c r="G125" s="83"/>
      <c r="H125" s="76"/>
      <c r="I125" s="170">
        <f t="shared" si="137"/>
        <v>0</v>
      </c>
      <c r="J125" s="83"/>
      <c r="K125" s="76"/>
      <c r="L125" s="170">
        <f t="shared" si="139"/>
        <v>0</v>
      </c>
      <c r="M125" s="83"/>
      <c r="N125" s="76"/>
      <c r="O125" s="170">
        <f t="shared" si="141"/>
        <v>0</v>
      </c>
      <c r="P125" s="83"/>
      <c r="Q125" s="76"/>
      <c r="R125" s="170">
        <f t="shared" si="143"/>
        <v>0</v>
      </c>
      <c r="S125" s="83"/>
      <c r="T125" s="76"/>
      <c r="U125" s="170">
        <f t="shared" si="145"/>
        <v>0</v>
      </c>
      <c r="V125" s="83"/>
      <c r="W125" s="76"/>
      <c r="X125" s="170">
        <f t="shared" si="147"/>
        <v>0</v>
      </c>
      <c r="Y125" s="83"/>
      <c r="Z125" s="76"/>
      <c r="AA125" s="170">
        <f t="shared" si="149"/>
        <v>0</v>
      </c>
      <c r="AB125" s="83"/>
      <c r="AC125" s="76"/>
      <c r="AD125" s="170">
        <f t="shared" si="151"/>
        <v>0</v>
      </c>
      <c r="AE125" s="83"/>
      <c r="AF125" s="76"/>
      <c r="AG125" s="170">
        <f t="shared" si="153"/>
        <v>0</v>
      </c>
      <c r="AH125" s="83"/>
      <c r="AI125" s="76"/>
      <c r="AJ125" s="170">
        <f t="shared" si="155"/>
        <v>0</v>
      </c>
      <c r="AK125" s="83"/>
      <c r="AL125" s="76"/>
      <c r="AM125" s="170">
        <f t="shared" si="157"/>
        <v>0</v>
      </c>
      <c r="AN125" s="183">
        <f t="shared" si="165"/>
        <v>0</v>
      </c>
      <c r="AO125" s="180">
        <f t="shared" si="166"/>
        <v>0</v>
      </c>
      <c r="AP125" s="47"/>
      <c r="AQ125" s="47"/>
      <c r="AR125" s="47"/>
      <c r="AS125" s="47"/>
      <c r="AT125" s="47"/>
      <c r="AU125" s="47"/>
      <c r="AV125" s="47"/>
    </row>
    <row r="126" spans="1:48" s="96" customFormat="1" x14ac:dyDescent="0.25">
      <c r="A126" s="112"/>
      <c r="B126" s="98"/>
      <c r="C126" s="82"/>
      <c r="D126" s="83"/>
      <c r="E126" s="76"/>
      <c r="F126" s="170">
        <f t="shared" si="135"/>
        <v>0</v>
      </c>
      <c r="G126" s="83"/>
      <c r="H126" s="76"/>
      <c r="I126" s="170">
        <f t="shared" si="137"/>
        <v>0</v>
      </c>
      <c r="J126" s="83"/>
      <c r="K126" s="76"/>
      <c r="L126" s="170">
        <f t="shared" si="139"/>
        <v>0</v>
      </c>
      <c r="M126" s="83"/>
      <c r="N126" s="76"/>
      <c r="O126" s="170">
        <f t="shared" si="141"/>
        <v>0</v>
      </c>
      <c r="P126" s="83"/>
      <c r="Q126" s="76"/>
      <c r="R126" s="170">
        <f t="shared" si="143"/>
        <v>0</v>
      </c>
      <c r="S126" s="83"/>
      <c r="T126" s="76"/>
      <c r="U126" s="170">
        <f t="shared" si="145"/>
        <v>0</v>
      </c>
      <c r="V126" s="83"/>
      <c r="W126" s="76"/>
      <c r="X126" s="170">
        <f t="shared" si="147"/>
        <v>0</v>
      </c>
      <c r="Y126" s="83"/>
      <c r="Z126" s="76"/>
      <c r="AA126" s="170">
        <f t="shared" si="149"/>
        <v>0</v>
      </c>
      <c r="AB126" s="83"/>
      <c r="AC126" s="76"/>
      <c r="AD126" s="170">
        <f t="shared" si="151"/>
        <v>0</v>
      </c>
      <c r="AE126" s="83"/>
      <c r="AF126" s="76"/>
      <c r="AG126" s="170">
        <f t="shared" si="153"/>
        <v>0</v>
      </c>
      <c r="AH126" s="83"/>
      <c r="AI126" s="76"/>
      <c r="AJ126" s="170">
        <f t="shared" si="155"/>
        <v>0</v>
      </c>
      <c r="AK126" s="83"/>
      <c r="AL126" s="76"/>
      <c r="AM126" s="170">
        <f t="shared" si="157"/>
        <v>0</v>
      </c>
      <c r="AN126" s="183">
        <f t="shared" si="165"/>
        <v>0</v>
      </c>
      <c r="AO126" s="180">
        <f t="shared" si="166"/>
        <v>0</v>
      </c>
      <c r="AP126" s="47"/>
      <c r="AQ126" s="47"/>
      <c r="AR126" s="47"/>
      <c r="AS126" s="47"/>
      <c r="AT126" s="47"/>
      <c r="AU126" s="47"/>
      <c r="AV126" s="47"/>
    </row>
    <row r="127" spans="1:48" s="96" customFormat="1" ht="15.75" thickBot="1" x14ac:dyDescent="0.3">
      <c r="A127" s="114" t="s">
        <v>103</v>
      </c>
      <c r="B127" s="106"/>
      <c r="C127" s="82"/>
      <c r="D127" s="83"/>
      <c r="E127" s="76"/>
      <c r="F127" s="170">
        <f t="shared" si="135"/>
        <v>0</v>
      </c>
      <c r="G127" s="83"/>
      <c r="H127" s="76"/>
      <c r="I127" s="170">
        <f t="shared" si="137"/>
        <v>0</v>
      </c>
      <c r="J127" s="83"/>
      <c r="K127" s="76"/>
      <c r="L127" s="170">
        <f t="shared" si="139"/>
        <v>0</v>
      </c>
      <c r="M127" s="83"/>
      <c r="N127" s="76"/>
      <c r="O127" s="170">
        <f t="shared" si="141"/>
        <v>0</v>
      </c>
      <c r="P127" s="83"/>
      <c r="Q127" s="76"/>
      <c r="R127" s="170">
        <f t="shared" si="143"/>
        <v>0</v>
      </c>
      <c r="S127" s="83"/>
      <c r="T127" s="76"/>
      <c r="U127" s="170">
        <f t="shared" si="145"/>
        <v>0</v>
      </c>
      <c r="V127" s="83"/>
      <c r="W127" s="76"/>
      <c r="X127" s="170">
        <f t="shared" si="147"/>
        <v>0</v>
      </c>
      <c r="Y127" s="83"/>
      <c r="Z127" s="76"/>
      <c r="AA127" s="170">
        <f t="shared" si="149"/>
        <v>0</v>
      </c>
      <c r="AB127" s="83"/>
      <c r="AC127" s="76"/>
      <c r="AD127" s="170">
        <f t="shared" si="151"/>
        <v>0</v>
      </c>
      <c r="AE127" s="83"/>
      <c r="AF127" s="76"/>
      <c r="AG127" s="170">
        <f t="shared" si="153"/>
        <v>0</v>
      </c>
      <c r="AH127" s="83"/>
      <c r="AI127" s="76"/>
      <c r="AJ127" s="170">
        <f t="shared" si="155"/>
        <v>0</v>
      </c>
      <c r="AK127" s="83"/>
      <c r="AL127" s="76"/>
      <c r="AM127" s="170">
        <f t="shared" si="157"/>
        <v>0</v>
      </c>
      <c r="AN127" s="183">
        <f t="shared" si="158"/>
        <v>0</v>
      </c>
      <c r="AO127" s="180">
        <f>AN127/8</f>
        <v>0</v>
      </c>
      <c r="AP127" s="47"/>
      <c r="AQ127" s="47"/>
      <c r="AR127" s="47"/>
      <c r="AS127" s="47"/>
      <c r="AT127" s="47"/>
      <c r="AU127" s="47"/>
      <c r="AV127" s="47"/>
    </row>
    <row r="128" spans="1:48" ht="16.5" thickBot="1" x14ac:dyDescent="0.3">
      <c r="A128" s="107" t="s">
        <v>37</v>
      </c>
      <c r="B128" s="208">
        <f>AN128/AN144</f>
        <v>3.9084310441094361E-3</v>
      </c>
      <c r="C128" s="204">
        <f>SUM(C129:C134)</f>
        <v>130</v>
      </c>
      <c r="D128" s="205">
        <f>SUM(D129:D134)</f>
        <v>130</v>
      </c>
      <c r="E128" s="190">
        <f t="shared" ref="E128" si="167">SUM(E129:E134)</f>
        <v>70</v>
      </c>
      <c r="F128" s="174">
        <f t="shared" si="135"/>
        <v>60</v>
      </c>
      <c r="G128" s="205">
        <f>SUM(G129:G134)</f>
        <v>0</v>
      </c>
      <c r="H128" s="190">
        <f t="shared" ref="H128" si="168">SUM(H129:H134)</f>
        <v>0</v>
      </c>
      <c r="I128" s="174">
        <f t="shared" si="137"/>
        <v>0</v>
      </c>
      <c r="J128" s="205">
        <f>SUM(J129:J134)</f>
        <v>0</v>
      </c>
      <c r="K128" s="190">
        <f t="shared" ref="K128" si="169">SUM(K129:K134)</f>
        <v>0</v>
      </c>
      <c r="L128" s="174">
        <f t="shared" si="139"/>
        <v>0</v>
      </c>
      <c r="M128" s="205">
        <f>SUM(M129:M134)</f>
        <v>0</v>
      </c>
      <c r="N128" s="190">
        <f t="shared" ref="N128" si="170">SUM(N129:N134)</f>
        <v>0</v>
      </c>
      <c r="O128" s="174">
        <f t="shared" si="141"/>
        <v>0</v>
      </c>
      <c r="P128" s="205">
        <f>SUM(P129:P134)</f>
        <v>0</v>
      </c>
      <c r="Q128" s="190">
        <f t="shared" ref="Q128" si="171">SUM(Q129:Q134)</f>
        <v>0</v>
      </c>
      <c r="R128" s="174">
        <f t="shared" si="143"/>
        <v>0</v>
      </c>
      <c r="S128" s="205">
        <f>SUM(S129:S134)</f>
        <v>0</v>
      </c>
      <c r="T128" s="190">
        <f t="shared" ref="T128" si="172">SUM(T129:T134)</f>
        <v>0</v>
      </c>
      <c r="U128" s="174">
        <f t="shared" si="145"/>
        <v>0</v>
      </c>
      <c r="V128" s="205">
        <f>SUM(V129:V134)</f>
        <v>0</v>
      </c>
      <c r="W128" s="190">
        <f t="shared" ref="W128" si="173">SUM(W129:W134)</f>
        <v>0</v>
      </c>
      <c r="X128" s="174">
        <f t="shared" si="147"/>
        <v>0</v>
      </c>
      <c r="Y128" s="205">
        <f>SUM(Y129:Y134)</f>
        <v>0</v>
      </c>
      <c r="Z128" s="190">
        <f t="shared" ref="Z128" si="174">SUM(Z129:Z134)</f>
        <v>0</v>
      </c>
      <c r="AA128" s="174">
        <f t="shared" si="149"/>
        <v>0</v>
      </c>
      <c r="AB128" s="205">
        <f>SUM(AB129:AB134)</f>
        <v>0</v>
      </c>
      <c r="AC128" s="190">
        <f t="shared" ref="AC128" si="175">SUM(AC129:AC134)</f>
        <v>0</v>
      </c>
      <c r="AD128" s="174">
        <f t="shared" si="151"/>
        <v>0</v>
      </c>
      <c r="AE128" s="205">
        <f>SUM(AE129:AE134)</f>
        <v>0</v>
      </c>
      <c r="AF128" s="190">
        <f t="shared" ref="AF128" si="176">SUM(AF129:AF134)</f>
        <v>0</v>
      </c>
      <c r="AG128" s="174">
        <f t="shared" si="153"/>
        <v>0</v>
      </c>
      <c r="AH128" s="205">
        <f>SUM(AH129:AH134)</f>
        <v>0</v>
      </c>
      <c r="AI128" s="190">
        <f t="shared" ref="AI128" si="177">SUM(AI129:AI134)</f>
        <v>0</v>
      </c>
      <c r="AJ128" s="174">
        <f t="shared" si="155"/>
        <v>0</v>
      </c>
      <c r="AK128" s="205">
        <f>SUM(AK129:AK134)</f>
        <v>0</v>
      </c>
      <c r="AL128" s="190">
        <f t="shared" ref="AL128" si="178">SUM(AL129:AL134)</f>
        <v>0</v>
      </c>
      <c r="AM128" s="174">
        <f t="shared" si="157"/>
        <v>0</v>
      </c>
      <c r="AN128" s="189">
        <f t="shared" si="158"/>
        <v>70</v>
      </c>
      <c r="AO128" s="190">
        <f t="shared" si="159"/>
        <v>8.75</v>
      </c>
    </row>
    <row r="129" spans="1:48" s="96" customFormat="1" x14ac:dyDescent="0.25">
      <c r="A129" s="115" t="s">
        <v>25</v>
      </c>
      <c r="B129" s="95"/>
      <c r="C129" s="82">
        <v>80</v>
      </c>
      <c r="D129" s="83">
        <v>80</v>
      </c>
      <c r="E129" s="76">
        <v>0</v>
      </c>
      <c r="F129" s="170">
        <f t="shared" si="135"/>
        <v>80</v>
      </c>
      <c r="G129" s="83">
        <v>0</v>
      </c>
      <c r="H129" s="76">
        <v>0</v>
      </c>
      <c r="I129" s="170">
        <f t="shared" si="137"/>
        <v>0</v>
      </c>
      <c r="J129" s="83"/>
      <c r="K129" s="76"/>
      <c r="L129" s="170">
        <f t="shared" si="139"/>
        <v>0</v>
      </c>
      <c r="M129" s="83"/>
      <c r="N129" s="76"/>
      <c r="O129" s="170">
        <f t="shared" si="141"/>
        <v>0</v>
      </c>
      <c r="P129" s="83"/>
      <c r="Q129" s="76"/>
      <c r="R129" s="170">
        <f t="shared" si="143"/>
        <v>0</v>
      </c>
      <c r="S129" s="83"/>
      <c r="T129" s="76"/>
      <c r="U129" s="170">
        <f t="shared" si="145"/>
        <v>0</v>
      </c>
      <c r="V129" s="83"/>
      <c r="W129" s="76"/>
      <c r="X129" s="170">
        <f t="shared" si="147"/>
        <v>0</v>
      </c>
      <c r="Y129" s="83"/>
      <c r="Z129" s="76"/>
      <c r="AA129" s="170">
        <f t="shared" si="149"/>
        <v>0</v>
      </c>
      <c r="AB129" s="83"/>
      <c r="AC129" s="76"/>
      <c r="AD129" s="170">
        <f t="shared" si="151"/>
        <v>0</v>
      </c>
      <c r="AE129" s="83"/>
      <c r="AF129" s="76"/>
      <c r="AG129" s="170">
        <f t="shared" si="153"/>
        <v>0</v>
      </c>
      <c r="AH129" s="83"/>
      <c r="AI129" s="76"/>
      <c r="AJ129" s="170">
        <f t="shared" si="155"/>
        <v>0</v>
      </c>
      <c r="AK129" s="83"/>
      <c r="AL129" s="76"/>
      <c r="AM129" s="170">
        <f t="shared" si="157"/>
        <v>0</v>
      </c>
      <c r="AN129" s="183">
        <f t="shared" si="158"/>
        <v>0</v>
      </c>
      <c r="AO129" s="180">
        <f t="shared" si="159"/>
        <v>0</v>
      </c>
      <c r="AP129" s="47"/>
      <c r="AQ129" s="47"/>
      <c r="AR129" s="47"/>
      <c r="AS129" s="47"/>
      <c r="AT129" s="47"/>
      <c r="AU129" s="47"/>
      <c r="AV129" s="47"/>
    </row>
    <row r="130" spans="1:48" s="96" customFormat="1" x14ac:dyDescent="0.25">
      <c r="A130" s="112" t="s">
        <v>21</v>
      </c>
      <c r="B130" s="98"/>
      <c r="C130" s="82">
        <v>50</v>
      </c>
      <c r="D130" s="83">
        <v>50</v>
      </c>
      <c r="E130" s="76">
        <v>70</v>
      </c>
      <c r="F130" s="170">
        <f t="shared" si="135"/>
        <v>-20</v>
      </c>
      <c r="G130" s="83">
        <v>0</v>
      </c>
      <c r="H130" s="76">
        <v>0</v>
      </c>
      <c r="I130" s="170">
        <f t="shared" si="137"/>
        <v>0</v>
      </c>
      <c r="J130" s="83"/>
      <c r="K130" s="76"/>
      <c r="L130" s="170">
        <f t="shared" si="139"/>
        <v>0</v>
      </c>
      <c r="M130" s="83"/>
      <c r="N130" s="76"/>
      <c r="O130" s="170">
        <f t="shared" si="141"/>
        <v>0</v>
      </c>
      <c r="P130" s="83"/>
      <c r="Q130" s="76"/>
      <c r="R130" s="170">
        <f t="shared" si="143"/>
        <v>0</v>
      </c>
      <c r="S130" s="83"/>
      <c r="T130" s="76"/>
      <c r="U130" s="170">
        <f t="shared" si="145"/>
        <v>0</v>
      </c>
      <c r="V130" s="83"/>
      <c r="W130" s="76"/>
      <c r="X130" s="170">
        <f t="shared" si="147"/>
        <v>0</v>
      </c>
      <c r="Y130" s="83"/>
      <c r="Z130" s="76"/>
      <c r="AA130" s="170">
        <f t="shared" si="149"/>
        <v>0</v>
      </c>
      <c r="AB130" s="83"/>
      <c r="AC130" s="76"/>
      <c r="AD130" s="170">
        <f t="shared" si="151"/>
        <v>0</v>
      </c>
      <c r="AE130" s="83"/>
      <c r="AF130" s="76"/>
      <c r="AG130" s="170">
        <f t="shared" si="153"/>
        <v>0</v>
      </c>
      <c r="AH130" s="83"/>
      <c r="AI130" s="76"/>
      <c r="AJ130" s="170">
        <f t="shared" si="155"/>
        <v>0</v>
      </c>
      <c r="AK130" s="83"/>
      <c r="AL130" s="76"/>
      <c r="AM130" s="170">
        <f t="shared" si="157"/>
        <v>0</v>
      </c>
      <c r="AN130" s="183">
        <f t="shared" si="158"/>
        <v>70</v>
      </c>
      <c r="AO130" s="180">
        <f t="shared" si="159"/>
        <v>8.75</v>
      </c>
      <c r="AP130" s="47"/>
      <c r="AQ130" s="47"/>
      <c r="AR130" s="47"/>
      <c r="AS130" s="47"/>
      <c r="AT130" s="47"/>
      <c r="AU130" s="47"/>
      <c r="AV130" s="47"/>
    </row>
    <row r="131" spans="1:48" s="96" customFormat="1" x14ac:dyDescent="0.25">
      <c r="A131" s="112"/>
      <c r="B131" s="98"/>
      <c r="C131" s="82"/>
      <c r="D131" s="83"/>
      <c r="E131" s="76"/>
      <c r="F131" s="170">
        <f t="shared" si="135"/>
        <v>0</v>
      </c>
      <c r="G131" s="83"/>
      <c r="H131" s="76"/>
      <c r="I131" s="170">
        <f t="shared" si="137"/>
        <v>0</v>
      </c>
      <c r="J131" s="83"/>
      <c r="K131" s="76"/>
      <c r="L131" s="170">
        <f t="shared" si="139"/>
        <v>0</v>
      </c>
      <c r="M131" s="83"/>
      <c r="N131" s="76"/>
      <c r="O131" s="170">
        <f t="shared" si="141"/>
        <v>0</v>
      </c>
      <c r="P131" s="83"/>
      <c r="Q131" s="76"/>
      <c r="R131" s="170">
        <f t="shared" si="143"/>
        <v>0</v>
      </c>
      <c r="S131" s="83"/>
      <c r="T131" s="76"/>
      <c r="U131" s="170">
        <f t="shared" si="145"/>
        <v>0</v>
      </c>
      <c r="V131" s="83"/>
      <c r="W131" s="76"/>
      <c r="X131" s="170">
        <f t="shared" si="147"/>
        <v>0</v>
      </c>
      <c r="Y131" s="83"/>
      <c r="Z131" s="76"/>
      <c r="AA131" s="170">
        <f t="shared" si="149"/>
        <v>0</v>
      </c>
      <c r="AB131" s="83"/>
      <c r="AC131" s="76"/>
      <c r="AD131" s="170">
        <f t="shared" si="151"/>
        <v>0</v>
      </c>
      <c r="AE131" s="83"/>
      <c r="AF131" s="76"/>
      <c r="AG131" s="170">
        <f t="shared" si="153"/>
        <v>0</v>
      </c>
      <c r="AH131" s="83"/>
      <c r="AI131" s="76"/>
      <c r="AJ131" s="170">
        <f t="shared" si="155"/>
        <v>0</v>
      </c>
      <c r="AK131" s="83"/>
      <c r="AL131" s="76"/>
      <c r="AM131" s="170">
        <f t="shared" si="157"/>
        <v>0</v>
      </c>
      <c r="AN131" s="183">
        <f t="shared" ref="AN131:AN133" si="179">SUM(AL131+AI131+AF131+AC131+Z131+W131+T131+Q131+N131+K131+H131+E131)</f>
        <v>0</v>
      </c>
      <c r="AO131" s="180">
        <f t="shared" ref="AO131:AO133" si="180">AN131/8</f>
        <v>0</v>
      </c>
      <c r="AP131" s="47"/>
      <c r="AQ131" s="47"/>
      <c r="AR131" s="47"/>
      <c r="AS131" s="47"/>
      <c r="AT131" s="47"/>
      <c r="AU131" s="47"/>
      <c r="AV131" s="47"/>
    </row>
    <row r="132" spans="1:48" s="96" customFormat="1" x14ac:dyDescent="0.25">
      <c r="A132" s="112"/>
      <c r="B132" s="98"/>
      <c r="C132" s="82"/>
      <c r="D132" s="83"/>
      <c r="E132" s="76"/>
      <c r="F132" s="170">
        <f t="shared" si="135"/>
        <v>0</v>
      </c>
      <c r="G132" s="83"/>
      <c r="H132" s="76"/>
      <c r="I132" s="170">
        <f t="shared" si="137"/>
        <v>0</v>
      </c>
      <c r="J132" s="83"/>
      <c r="K132" s="76"/>
      <c r="L132" s="170">
        <f t="shared" si="139"/>
        <v>0</v>
      </c>
      <c r="M132" s="83"/>
      <c r="N132" s="76"/>
      <c r="O132" s="170">
        <f t="shared" si="141"/>
        <v>0</v>
      </c>
      <c r="P132" s="83"/>
      <c r="Q132" s="76"/>
      <c r="R132" s="170">
        <f t="shared" si="143"/>
        <v>0</v>
      </c>
      <c r="S132" s="83"/>
      <c r="T132" s="76"/>
      <c r="U132" s="170">
        <f t="shared" si="145"/>
        <v>0</v>
      </c>
      <c r="V132" s="83"/>
      <c r="W132" s="76"/>
      <c r="X132" s="170">
        <f t="shared" si="147"/>
        <v>0</v>
      </c>
      <c r="Y132" s="83"/>
      <c r="Z132" s="76"/>
      <c r="AA132" s="170">
        <f t="shared" si="149"/>
        <v>0</v>
      </c>
      <c r="AB132" s="83"/>
      <c r="AC132" s="76"/>
      <c r="AD132" s="170">
        <f t="shared" si="151"/>
        <v>0</v>
      </c>
      <c r="AE132" s="83"/>
      <c r="AF132" s="76"/>
      <c r="AG132" s="170">
        <f t="shared" si="153"/>
        <v>0</v>
      </c>
      <c r="AH132" s="83"/>
      <c r="AI132" s="76"/>
      <c r="AJ132" s="170">
        <f t="shared" si="155"/>
        <v>0</v>
      </c>
      <c r="AK132" s="83"/>
      <c r="AL132" s="76"/>
      <c r="AM132" s="170">
        <f t="shared" si="157"/>
        <v>0</v>
      </c>
      <c r="AN132" s="183">
        <f t="shared" si="179"/>
        <v>0</v>
      </c>
      <c r="AO132" s="180">
        <f t="shared" si="180"/>
        <v>0</v>
      </c>
      <c r="AP132" s="47"/>
      <c r="AQ132" s="47"/>
      <c r="AR132" s="47"/>
      <c r="AS132" s="47"/>
      <c r="AT132" s="47"/>
      <c r="AU132" s="47"/>
      <c r="AV132" s="47"/>
    </row>
    <row r="133" spans="1:48" s="96" customFormat="1" x14ac:dyDescent="0.25">
      <c r="A133" s="112"/>
      <c r="B133" s="98"/>
      <c r="C133" s="82"/>
      <c r="D133" s="83"/>
      <c r="E133" s="76"/>
      <c r="F133" s="170">
        <f t="shared" si="135"/>
        <v>0</v>
      </c>
      <c r="G133" s="83"/>
      <c r="H133" s="76"/>
      <c r="I133" s="170">
        <f t="shared" si="137"/>
        <v>0</v>
      </c>
      <c r="J133" s="83"/>
      <c r="K133" s="76"/>
      <c r="L133" s="170">
        <f t="shared" si="139"/>
        <v>0</v>
      </c>
      <c r="M133" s="83"/>
      <c r="N133" s="76"/>
      <c r="O133" s="170">
        <f t="shared" si="141"/>
        <v>0</v>
      </c>
      <c r="P133" s="83"/>
      <c r="Q133" s="76"/>
      <c r="R133" s="170">
        <f t="shared" si="143"/>
        <v>0</v>
      </c>
      <c r="S133" s="83"/>
      <c r="T133" s="76"/>
      <c r="U133" s="170">
        <f t="shared" si="145"/>
        <v>0</v>
      </c>
      <c r="V133" s="83"/>
      <c r="W133" s="76"/>
      <c r="X133" s="170">
        <f t="shared" si="147"/>
        <v>0</v>
      </c>
      <c r="Y133" s="83"/>
      <c r="Z133" s="76"/>
      <c r="AA133" s="170">
        <f t="shared" si="149"/>
        <v>0</v>
      </c>
      <c r="AB133" s="83"/>
      <c r="AC133" s="76"/>
      <c r="AD133" s="170">
        <f t="shared" si="151"/>
        <v>0</v>
      </c>
      <c r="AE133" s="83"/>
      <c r="AF133" s="76"/>
      <c r="AG133" s="170">
        <f t="shared" si="153"/>
        <v>0</v>
      </c>
      <c r="AH133" s="83"/>
      <c r="AI133" s="76"/>
      <c r="AJ133" s="170">
        <f t="shared" si="155"/>
        <v>0</v>
      </c>
      <c r="AK133" s="83"/>
      <c r="AL133" s="76"/>
      <c r="AM133" s="170">
        <f t="shared" si="157"/>
        <v>0</v>
      </c>
      <c r="AN133" s="183">
        <f t="shared" si="179"/>
        <v>0</v>
      </c>
      <c r="AO133" s="180">
        <f t="shared" si="180"/>
        <v>0</v>
      </c>
      <c r="AP133" s="47"/>
      <c r="AQ133" s="47"/>
      <c r="AR133" s="47"/>
      <c r="AS133" s="47"/>
      <c r="AT133" s="47"/>
      <c r="AU133" s="47"/>
      <c r="AV133" s="47"/>
    </row>
    <row r="134" spans="1:48" ht="15.75" thickBot="1" x14ac:dyDescent="0.3">
      <c r="A134" s="114" t="s">
        <v>103</v>
      </c>
      <c r="B134" s="106"/>
      <c r="C134" s="82"/>
      <c r="D134" s="83"/>
      <c r="E134" s="76"/>
      <c r="F134" s="170">
        <f t="shared" si="135"/>
        <v>0</v>
      </c>
      <c r="G134" s="83"/>
      <c r="H134" s="76"/>
      <c r="I134" s="170">
        <f t="shared" si="137"/>
        <v>0</v>
      </c>
      <c r="J134" s="83"/>
      <c r="K134" s="76"/>
      <c r="L134" s="170">
        <f t="shared" si="139"/>
        <v>0</v>
      </c>
      <c r="M134" s="83"/>
      <c r="N134" s="76"/>
      <c r="O134" s="170">
        <f t="shared" si="141"/>
        <v>0</v>
      </c>
      <c r="P134" s="83"/>
      <c r="Q134" s="76"/>
      <c r="R134" s="170">
        <f t="shared" si="143"/>
        <v>0</v>
      </c>
      <c r="S134" s="83"/>
      <c r="T134" s="76"/>
      <c r="U134" s="170">
        <f t="shared" si="145"/>
        <v>0</v>
      </c>
      <c r="V134" s="83"/>
      <c r="W134" s="76"/>
      <c r="X134" s="170">
        <f t="shared" si="147"/>
        <v>0</v>
      </c>
      <c r="Y134" s="83"/>
      <c r="Z134" s="76"/>
      <c r="AA134" s="170">
        <f t="shared" si="149"/>
        <v>0</v>
      </c>
      <c r="AB134" s="83"/>
      <c r="AC134" s="76"/>
      <c r="AD134" s="170">
        <f t="shared" si="151"/>
        <v>0</v>
      </c>
      <c r="AE134" s="83"/>
      <c r="AF134" s="76"/>
      <c r="AG134" s="170">
        <f t="shared" si="153"/>
        <v>0</v>
      </c>
      <c r="AH134" s="83"/>
      <c r="AI134" s="76"/>
      <c r="AJ134" s="170">
        <f t="shared" si="155"/>
        <v>0</v>
      </c>
      <c r="AK134" s="83"/>
      <c r="AL134" s="76"/>
      <c r="AM134" s="170">
        <f t="shared" si="157"/>
        <v>0</v>
      </c>
      <c r="AN134" s="183">
        <f t="shared" si="158"/>
        <v>0</v>
      </c>
      <c r="AO134" s="180">
        <f t="shared" si="159"/>
        <v>0</v>
      </c>
    </row>
    <row r="135" spans="1:48" ht="16.5" thickBot="1" x14ac:dyDescent="0.3">
      <c r="A135" s="107" t="s">
        <v>52</v>
      </c>
      <c r="B135" s="208">
        <f>AN135/AN144</f>
        <v>2.2333891680625349E-3</v>
      </c>
      <c r="C135" s="204">
        <f>SUM(C136:C143)</f>
        <v>50</v>
      </c>
      <c r="D135" s="205">
        <f>SUM(D136:D143)</f>
        <v>20</v>
      </c>
      <c r="E135" s="190">
        <f t="shared" ref="E135" si="181">SUM(E136:E143)</f>
        <v>20</v>
      </c>
      <c r="F135" s="174">
        <f t="shared" si="135"/>
        <v>0</v>
      </c>
      <c r="G135" s="205">
        <f>SUM(G136:G143)</f>
        <v>20</v>
      </c>
      <c r="H135" s="190">
        <f t="shared" ref="H135" si="182">SUM(H136:H143)</f>
        <v>20</v>
      </c>
      <c r="I135" s="174">
        <f t="shared" si="137"/>
        <v>0</v>
      </c>
      <c r="J135" s="205">
        <f>SUM(J136:J143)</f>
        <v>0</v>
      </c>
      <c r="K135" s="190">
        <f t="shared" ref="K135" si="183">SUM(K136:K143)</f>
        <v>0</v>
      </c>
      <c r="L135" s="174">
        <f t="shared" si="139"/>
        <v>0</v>
      </c>
      <c r="M135" s="205">
        <f>SUM(M136:M143)</f>
        <v>0</v>
      </c>
      <c r="N135" s="190">
        <f t="shared" ref="N135" si="184">SUM(N136:N143)</f>
        <v>0</v>
      </c>
      <c r="O135" s="174">
        <f t="shared" si="141"/>
        <v>0</v>
      </c>
      <c r="P135" s="205">
        <f>SUM(P136:P143)</f>
        <v>0</v>
      </c>
      <c r="Q135" s="190">
        <f t="shared" ref="Q135" si="185">SUM(Q136:Q143)</f>
        <v>0</v>
      </c>
      <c r="R135" s="174">
        <f t="shared" si="143"/>
        <v>0</v>
      </c>
      <c r="S135" s="205">
        <f>SUM(S136:S143)</f>
        <v>0</v>
      </c>
      <c r="T135" s="190">
        <f t="shared" ref="T135" si="186">SUM(T136:T143)</f>
        <v>0</v>
      </c>
      <c r="U135" s="174">
        <f t="shared" si="145"/>
        <v>0</v>
      </c>
      <c r="V135" s="205">
        <f>SUM(V136:V143)</f>
        <v>0</v>
      </c>
      <c r="W135" s="190">
        <f t="shared" ref="W135" si="187">SUM(W136:W143)</f>
        <v>0</v>
      </c>
      <c r="X135" s="174">
        <f t="shared" si="147"/>
        <v>0</v>
      </c>
      <c r="Y135" s="205">
        <f>SUM(Y136:Y143)</f>
        <v>0</v>
      </c>
      <c r="Z135" s="190">
        <f t="shared" ref="Z135" si="188">SUM(Z136:Z143)</f>
        <v>0</v>
      </c>
      <c r="AA135" s="174">
        <f t="shared" si="149"/>
        <v>0</v>
      </c>
      <c r="AB135" s="205">
        <f>SUM(AB136:AB143)</f>
        <v>0</v>
      </c>
      <c r="AC135" s="190">
        <f t="shared" ref="AC135" si="189">SUM(AC136:AC143)</f>
        <v>0</v>
      </c>
      <c r="AD135" s="174">
        <f t="shared" si="151"/>
        <v>0</v>
      </c>
      <c r="AE135" s="205">
        <f>SUM(AE136:AE143)</f>
        <v>0</v>
      </c>
      <c r="AF135" s="190">
        <f t="shared" ref="AF135" si="190">SUM(AF136:AF143)</f>
        <v>0</v>
      </c>
      <c r="AG135" s="174">
        <f t="shared" si="153"/>
        <v>0</v>
      </c>
      <c r="AH135" s="205">
        <f>SUM(AH136:AH143)</f>
        <v>0</v>
      </c>
      <c r="AI135" s="190">
        <f t="shared" ref="AI135" si="191">SUM(AI136:AI143)</f>
        <v>0</v>
      </c>
      <c r="AJ135" s="174">
        <f t="shared" si="155"/>
        <v>0</v>
      </c>
      <c r="AK135" s="205">
        <f>SUM(AK136:AK143)</f>
        <v>0</v>
      </c>
      <c r="AL135" s="190">
        <f t="shared" ref="AL135" si="192">SUM(AL136:AL143)</f>
        <v>0</v>
      </c>
      <c r="AM135" s="174">
        <f t="shared" si="157"/>
        <v>0</v>
      </c>
      <c r="AN135" s="189">
        <f t="shared" si="158"/>
        <v>40</v>
      </c>
      <c r="AO135" s="190">
        <f t="shared" ref="AO135:AO143" si="193">AN135/8</f>
        <v>5</v>
      </c>
    </row>
    <row r="136" spans="1:48" s="96" customFormat="1" x14ac:dyDescent="0.25">
      <c r="A136" s="115" t="s">
        <v>77</v>
      </c>
      <c r="B136" s="95"/>
      <c r="C136" s="82">
        <v>50</v>
      </c>
      <c r="D136" s="83">
        <v>0</v>
      </c>
      <c r="E136" s="76">
        <v>0</v>
      </c>
      <c r="F136" s="170">
        <f t="shared" si="135"/>
        <v>0</v>
      </c>
      <c r="G136" s="83"/>
      <c r="H136" s="76"/>
      <c r="I136" s="170">
        <f t="shared" si="137"/>
        <v>0</v>
      </c>
      <c r="J136" s="83"/>
      <c r="K136" s="76"/>
      <c r="L136" s="170">
        <f t="shared" si="139"/>
        <v>0</v>
      </c>
      <c r="M136" s="83"/>
      <c r="N136" s="76"/>
      <c r="O136" s="170">
        <f t="shared" si="141"/>
        <v>0</v>
      </c>
      <c r="P136" s="83"/>
      <c r="Q136" s="76"/>
      <c r="R136" s="170">
        <f t="shared" si="143"/>
        <v>0</v>
      </c>
      <c r="S136" s="83"/>
      <c r="T136" s="76"/>
      <c r="U136" s="170">
        <f t="shared" si="145"/>
        <v>0</v>
      </c>
      <c r="V136" s="83"/>
      <c r="W136" s="76"/>
      <c r="X136" s="170">
        <f t="shared" si="147"/>
        <v>0</v>
      </c>
      <c r="Y136" s="83"/>
      <c r="Z136" s="76"/>
      <c r="AA136" s="170">
        <f t="shared" si="149"/>
        <v>0</v>
      </c>
      <c r="AB136" s="83"/>
      <c r="AC136" s="76"/>
      <c r="AD136" s="170">
        <f t="shared" si="151"/>
        <v>0</v>
      </c>
      <c r="AE136" s="83"/>
      <c r="AF136" s="76"/>
      <c r="AG136" s="170">
        <f t="shared" si="153"/>
        <v>0</v>
      </c>
      <c r="AH136" s="83"/>
      <c r="AI136" s="76"/>
      <c r="AJ136" s="170">
        <f t="shared" si="155"/>
        <v>0</v>
      </c>
      <c r="AK136" s="83"/>
      <c r="AL136" s="76"/>
      <c r="AM136" s="170">
        <f t="shared" si="157"/>
        <v>0</v>
      </c>
      <c r="AN136" s="183">
        <f t="shared" si="158"/>
        <v>0</v>
      </c>
      <c r="AO136" s="180">
        <f t="shared" si="193"/>
        <v>0</v>
      </c>
      <c r="AP136" s="47"/>
      <c r="AQ136" s="47"/>
      <c r="AR136" s="47"/>
      <c r="AS136" s="47"/>
      <c r="AT136" s="47"/>
      <c r="AU136" s="47"/>
      <c r="AV136" s="47"/>
    </row>
    <row r="137" spans="1:48" s="96" customFormat="1" x14ac:dyDescent="0.25">
      <c r="A137" s="112" t="s">
        <v>41</v>
      </c>
      <c r="B137" s="98"/>
      <c r="C137" s="82">
        <v>0</v>
      </c>
      <c r="D137" s="83">
        <v>20</v>
      </c>
      <c r="E137" s="76">
        <v>20</v>
      </c>
      <c r="F137" s="170">
        <f t="shared" si="135"/>
        <v>0</v>
      </c>
      <c r="G137" s="83">
        <v>20</v>
      </c>
      <c r="H137" s="76">
        <v>20</v>
      </c>
      <c r="I137" s="170">
        <f t="shared" si="137"/>
        <v>0</v>
      </c>
      <c r="J137" s="83"/>
      <c r="K137" s="76"/>
      <c r="L137" s="170">
        <f t="shared" si="139"/>
        <v>0</v>
      </c>
      <c r="M137" s="83"/>
      <c r="N137" s="76"/>
      <c r="O137" s="170">
        <f t="shared" si="141"/>
        <v>0</v>
      </c>
      <c r="P137" s="83"/>
      <c r="Q137" s="76"/>
      <c r="R137" s="170">
        <f t="shared" si="143"/>
        <v>0</v>
      </c>
      <c r="S137" s="83"/>
      <c r="T137" s="76"/>
      <c r="U137" s="170">
        <f t="shared" si="145"/>
        <v>0</v>
      </c>
      <c r="V137" s="83"/>
      <c r="W137" s="76"/>
      <c r="X137" s="170">
        <f t="shared" si="147"/>
        <v>0</v>
      </c>
      <c r="Y137" s="83"/>
      <c r="Z137" s="76"/>
      <c r="AA137" s="170">
        <f t="shared" si="149"/>
        <v>0</v>
      </c>
      <c r="AB137" s="83"/>
      <c r="AC137" s="76"/>
      <c r="AD137" s="170">
        <f t="shared" si="151"/>
        <v>0</v>
      </c>
      <c r="AE137" s="83"/>
      <c r="AF137" s="76"/>
      <c r="AG137" s="170">
        <f t="shared" si="153"/>
        <v>0</v>
      </c>
      <c r="AH137" s="83"/>
      <c r="AI137" s="76"/>
      <c r="AJ137" s="170">
        <f t="shared" si="155"/>
        <v>0</v>
      </c>
      <c r="AK137" s="83"/>
      <c r="AL137" s="76"/>
      <c r="AM137" s="170">
        <f t="shared" si="157"/>
        <v>0</v>
      </c>
      <c r="AN137" s="183">
        <f t="shared" si="158"/>
        <v>40</v>
      </c>
      <c r="AO137" s="180">
        <f t="shared" si="193"/>
        <v>5</v>
      </c>
      <c r="AP137" s="47"/>
      <c r="AQ137" s="47"/>
      <c r="AR137" s="47"/>
      <c r="AS137" s="47"/>
      <c r="AT137" s="47"/>
      <c r="AU137" s="47"/>
      <c r="AV137" s="47"/>
    </row>
    <row r="138" spans="1:48" s="96" customFormat="1" x14ac:dyDescent="0.25">
      <c r="A138" s="112" t="s">
        <v>43</v>
      </c>
      <c r="B138" s="98"/>
      <c r="C138" s="82">
        <v>0</v>
      </c>
      <c r="D138" s="83">
        <v>0</v>
      </c>
      <c r="E138" s="76"/>
      <c r="F138" s="170">
        <f t="shared" si="135"/>
        <v>0</v>
      </c>
      <c r="G138" s="83"/>
      <c r="H138" s="76"/>
      <c r="I138" s="170">
        <f t="shared" si="137"/>
        <v>0</v>
      </c>
      <c r="J138" s="83"/>
      <c r="K138" s="76"/>
      <c r="L138" s="170">
        <f t="shared" si="139"/>
        <v>0</v>
      </c>
      <c r="M138" s="83"/>
      <c r="N138" s="76"/>
      <c r="O138" s="170">
        <f t="shared" si="141"/>
        <v>0</v>
      </c>
      <c r="P138" s="83"/>
      <c r="Q138" s="76"/>
      <c r="R138" s="170">
        <f t="shared" si="143"/>
        <v>0</v>
      </c>
      <c r="S138" s="83"/>
      <c r="T138" s="76"/>
      <c r="U138" s="170">
        <f t="shared" si="145"/>
        <v>0</v>
      </c>
      <c r="V138" s="83"/>
      <c r="W138" s="76"/>
      <c r="X138" s="170">
        <f t="shared" si="147"/>
        <v>0</v>
      </c>
      <c r="Y138" s="83"/>
      <c r="Z138" s="76"/>
      <c r="AA138" s="170">
        <f t="shared" si="149"/>
        <v>0</v>
      </c>
      <c r="AB138" s="83"/>
      <c r="AC138" s="76"/>
      <c r="AD138" s="170">
        <f t="shared" si="151"/>
        <v>0</v>
      </c>
      <c r="AE138" s="83"/>
      <c r="AF138" s="76"/>
      <c r="AG138" s="170">
        <f t="shared" si="153"/>
        <v>0</v>
      </c>
      <c r="AH138" s="83"/>
      <c r="AI138" s="76"/>
      <c r="AJ138" s="170">
        <f t="shared" si="155"/>
        <v>0</v>
      </c>
      <c r="AK138" s="83"/>
      <c r="AL138" s="76"/>
      <c r="AM138" s="170">
        <f t="shared" si="157"/>
        <v>0</v>
      </c>
      <c r="AN138" s="183">
        <f t="shared" si="158"/>
        <v>0</v>
      </c>
      <c r="AO138" s="180">
        <f t="shared" si="193"/>
        <v>0</v>
      </c>
      <c r="AP138" s="47"/>
      <c r="AQ138" s="47"/>
      <c r="AR138" s="47"/>
      <c r="AS138" s="47"/>
      <c r="AT138" s="47"/>
      <c r="AU138" s="47"/>
      <c r="AV138" s="47"/>
    </row>
    <row r="139" spans="1:48" s="96" customFormat="1" x14ac:dyDescent="0.25">
      <c r="A139" s="112" t="s">
        <v>42</v>
      </c>
      <c r="B139" s="98"/>
      <c r="C139" s="82">
        <v>0</v>
      </c>
      <c r="D139" s="83">
        <v>0</v>
      </c>
      <c r="E139" s="76"/>
      <c r="F139" s="170">
        <f t="shared" si="135"/>
        <v>0</v>
      </c>
      <c r="G139" s="83"/>
      <c r="H139" s="76"/>
      <c r="I139" s="170">
        <f t="shared" si="137"/>
        <v>0</v>
      </c>
      <c r="J139" s="83"/>
      <c r="K139" s="76"/>
      <c r="L139" s="170">
        <f t="shared" si="139"/>
        <v>0</v>
      </c>
      <c r="M139" s="83"/>
      <c r="N139" s="76"/>
      <c r="O139" s="170">
        <f t="shared" si="141"/>
        <v>0</v>
      </c>
      <c r="P139" s="83"/>
      <c r="Q139" s="76"/>
      <c r="R139" s="170">
        <f t="shared" si="143"/>
        <v>0</v>
      </c>
      <c r="S139" s="83"/>
      <c r="T139" s="76"/>
      <c r="U139" s="170">
        <f t="shared" si="145"/>
        <v>0</v>
      </c>
      <c r="V139" s="83"/>
      <c r="W139" s="76"/>
      <c r="X139" s="170">
        <f t="shared" si="147"/>
        <v>0</v>
      </c>
      <c r="Y139" s="83"/>
      <c r="Z139" s="76"/>
      <c r="AA139" s="170">
        <f t="shared" si="149"/>
        <v>0</v>
      </c>
      <c r="AB139" s="83"/>
      <c r="AC139" s="76"/>
      <c r="AD139" s="170">
        <f t="shared" si="151"/>
        <v>0</v>
      </c>
      <c r="AE139" s="83"/>
      <c r="AF139" s="76"/>
      <c r="AG139" s="170">
        <f t="shared" si="153"/>
        <v>0</v>
      </c>
      <c r="AH139" s="83"/>
      <c r="AI139" s="76"/>
      <c r="AJ139" s="170">
        <f t="shared" si="155"/>
        <v>0</v>
      </c>
      <c r="AK139" s="83"/>
      <c r="AL139" s="76"/>
      <c r="AM139" s="170">
        <f t="shared" si="157"/>
        <v>0</v>
      </c>
      <c r="AN139" s="183">
        <f t="shared" si="158"/>
        <v>0</v>
      </c>
      <c r="AO139" s="180">
        <f t="shared" si="193"/>
        <v>0</v>
      </c>
      <c r="AP139" s="47"/>
      <c r="AQ139" s="47"/>
      <c r="AR139" s="47"/>
      <c r="AS139" s="47"/>
      <c r="AT139" s="47"/>
      <c r="AU139" s="47"/>
      <c r="AV139" s="47"/>
    </row>
    <row r="140" spans="1:48" s="96" customFormat="1" x14ac:dyDescent="0.25">
      <c r="A140" s="120"/>
      <c r="B140" s="98"/>
      <c r="C140" s="82"/>
      <c r="D140" s="83"/>
      <c r="E140" s="76"/>
      <c r="F140" s="170">
        <f t="shared" si="135"/>
        <v>0</v>
      </c>
      <c r="G140" s="83"/>
      <c r="H140" s="76"/>
      <c r="I140" s="170">
        <f t="shared" si="137"/>
        <v>0</v>
      </c>
      <c r="J140" s="83"/>
      <c r="K140" s="76"/>
      <c r="L140" s="170">
        <f t="shared" si="139"/>
        <v>0</v>
      </c>
      <c r="M140" s="83"/>
      <c r="N140" s="76"/>
      <c r="O140" s="170">
        <f t="shared" si="141"/>
        <v>0</v>
      </c>
      <c r="P140" s="83"/>
      <c r="Q140" s="76"/>
      <c r="R140" s="170">
        <f t="shared" si="143"/>
        <v>0</v>
      </c>
      <c r="S140" s="83"/>
      <c r="T140" s="76"/>
      <c r="U140" s="170">
        <f t="shared" si="145"/>
        <v>0</v>
      </c>
      <c r="V140" s="83"/>
      <c r="W140" s="76"/>
      <c r="X140" s="170">
        <f t="shared" si="147"/>
        <v>0</v>
      </c>
      <c r="Y140" s="83"/>
      <c r="Z140" s="76"/>
      <c r="AA140" s="170">
        <f t="shared" si="149"/>
        <v>0</v>
      </c>
      <c r="AB140" s="83"/>
      <c r="AC140" s="76"/>
      <c r="AD140" s="170">
        <f t="shared" si="151"/>
        <v>0</v>
      </c>
      <c r="AE140" s="83"/>
      <c r="AF140" s="76"/>
      <c r="AG140" s="170">
        <f t="shared" si="153"/>
        <v>0</v>
      </c>
      <c r="AH140" s="83"/>
      <c r="AI140" s="76"/>
      <c r="AJ140" s="170">
        <f t="shared" si="155"/>
        <v>0</v>
      </c>
      <c r="AK140" s="83"/>
      <c r="AL140" s="76"/>
      <c r="AM140" s="170">
        <f t="shared" si="157"/>
        <v>0</v>
      </c>
      <c r="AN140" s="183">
        <f t="shared" ref="AN140:AN142" si="194">SUM(AL140+AI140+AF140+AC140+Z140+W140+T140+Q140+N140+K140+H140+E140)</f>
        <v>0</v>
      </c>
      <c r="AO140" s="180">
        <f t="shared" ref="AO140:AO142" si="195">AN140/8</f>
        <v>0</v>
      </c>
      <c r="AP140" s="47"/>
      <c r="AQ140" s="47"/>
      <c r="AR140" s="47"/>
      <c r="AS140" s="47"/>
      <c r="AT140" s="47"/>
      <c r="AU140" s="47"/>
      <c r="AV140" s="47"/>
    </row>
    <row r="141" spans="1:48" s="96" customFormat="1" x14ac:dyDescent="0.25">
      <c r="A141" s="120"/>
      <c r="B141" s="98"/>
      <c r="C141" s="82"/>
      <c r="D141" s="83"/>
      <c r="E141" s="76"/>
      <c r="F141" s="170">
        <f t="shared" si="135"/>
        <v>0</v>
      </c>
      <c r="G141" s="83"/>
      <c r="H141" s="76"/>
      <c r="I141" s="170">
        <f t="shared" si="137"/>
        <v>0</v>
      </c>
      <c r="J141" s="83"/>
      <c r="K141" s="76"/>
      <c r="L141" s="170">
        <f t="shared" si="139"/>
        <v>0</v>
      </c>
      <c r="M141" s="83"/>
      <c r="N141" s="76"/>
      <c r="O141" s="170">
        <f t="shared" si="141"/>
        <v>0</v>
      </c>
      <c r="P141" s="83"/>
      <c r="Q141" s="76"/>
      <c r="R141" s="170">
        <f t="shared" si="143"/>
        <v>0</v>
      </c>
      <c r="S141" s="83"/>
      <c r="T141" s="76"/>
      <c r="U141" s="170">
        <f t="shared" si="145"/>
        <v>0</v>
      </c>
      <c r="V141" s="83"/>
      <c r="W141" s="76"/>
      <c r="X141" s="170">
        <f t="shared" si="147"/>
        <v>0</v>
      </c>
      <c r="Y141" s="83"/>
      <c r="Z141" s="76"/>
      <c r="AA141" s="170">
        <f t="shared" si="149"/>
        <v>0</v>
      </c>
      <c r="AB141" s="83"/>
      <c r="AC141" s="76"/>
      <c r="AD141" s="170">
        <f t="shared" si="151"/>
        <v>0</v>
      </c>
      <c r="AE141" s="83"/>
      <c r="AF141" s="76"/>
      <c r="AG141" s="170">
        <f t="shared" si="153"/>
        <v>0</v>
      </c>
      <c r="AH141" s="83"/>
      <c r="AI141" s="76"/>
      <c r="AJ141" s="170">
        <f t="shared" si="155"/>
        <v>0</v>
      </c>
      <c r="AK141" s="83"/>
      <c r="AL141" s="76"/>
      <c r="AM141" s="170">
        <f t="shared" si="157"/>
        <v>0</v>
      </c>
      <c r="AN141" s="183">
        <f t="shared" si="194"/>
        <v>0</v>
      </c>
      <c r="AO141" s="180">
        <f t="shared" si="195"/>
        <v>0</v>
      </c>
      <c r="AP141" s="47"/>
      <c r="AQ141" s="47"/>
      <c r="AR141" s="47"/>
      <c r="AS141" s="47"/>
      <c r="AT141" s="47"/>
      <c r="AU141" s="47"/>
      <c r="AV141" s="47"/>
    </row>
    <row r="142" spans="1:48" s="96" customFormat="1" x14ac:dyDescent="0.25">
      <c r="A142" s="120"/>
      <c r="B142" s="98"/>
      <c r="C142" s="82"/>
      <c r="D142" s="83"/>
      <c r="E142" s="76"/>
      <c r="F142" s="170">
        <f t="shared" si="135"/>
        <v>0</v>
      </c>
      <c r="G142" s="83"/>
      <c r="H142" s="76"/>
      <c r="I142" s="170">
        <f t="shared" si="137"/>
        <v>0</v>
      </c>
      <c r="J142" s="83"/>
      <c r="K142" s="76"/>
      <c r="L142" s="170">
        <f t="shared" si="139"/>
        <v>0</v>
      </c>
      <c r="M142" s="83"/>
      <c r="N142" s="76"/>
      <c r="O142" s="170">
        <f t="shared" si="141"/>
        <v>0</v>
      </c>
      <c r="P142" s="83"/>
      <c r="Q142" s="76"/>
      <c r="R142" s="170">
        <f t="shared" si="143"/>
        <v>0</v>
      </c>
      <c r="S142" s="83"/>
      <c r="T142" s="76"/>
      <c r="U142" s="170">
        <f t="shared" si="145"/>
        <v>0</v>
      </c>
      <c r="V142" s="83"/>
      <c r="W142" s="76"/>
      <c r="X142" s="170">
        <f t="shared" si="147"/>
        <v>0</v>
      </c>
      <c r="Y142" s="83"/>
      <c r="Z142" s="76"/>
      <c r="AA142" s="170">
        <f t="shared" si="149"/>
        <v>0</v>
      </c>
      <c r="AB142" s="83"/>
      <c r="AC142" s="76"/>
      <c r="AD142" s="170">
        <f t="shared" si="151"/>
        <v>0</v>
      </c>
      <c r="AE142" s="83"/>
      <c r="AF142" s="76"/>
      <c r="AG142" s="170">
        <f t="shared" si="153"/>
        <v>0</v>
      </c>
      <c r="AH142" s="83"/>
      <c r="AI142" s="76"/>
      <c r="AJ142" s="170">
        <f t="shared" si="155"/>
        <v>0</v>
      </c>
      <c r="AK142" s="83"/>
      <c r="AL142" s="76"/>
      <c r="AM142" s="170">
        <f t="shared" si="157"/>
        <v>0</v>
      </c>
      <c r="AN142" s="183">
        <f t="shared" si="194"/>
        <v>0</v>
      </c>
      <c r="AO142" s="180">
        <f t="shared" si="195"/>
        <v>0</v>
      </c>
      <c r="AP142" s="47"/>
      <c r="AQ142" s="47"/>
      <c r="AR142" s="47"/>
      <c r="AS142" s="47"/>
      <c r="AT142" s="47"/>
      <c r="AU142" s="47"/>
      <c r="AV142" s="47"/>
    </row>
    <row r="143" spans="1:48" s="96" customFormat="1" ht="15.75" thickBot="1" x14ac:dyDescent="0.3">
      <c r="A143" s="120" t="s">
        <v>103</v>
      </c>
      <c r="B143" s="98"/>
      <c r="C143" s="82">
        <v>0</v>
      </c>
      <c r="D143" s="83">
        <v>0</v>
      </c>
      <c r="E143" s="76"/>
      <c r="F143" s="170">
        <f t="shared" si="135"/>
        <v>0</v>
      </c>
      <c r="G143" s="83"/>
      <c r="H143" s="76"/>
      <c r="I143" s="170">
        <f t="shared" si="137"/>
        <v>0</v>
      </c>
      <c r="J143" s="83"/>
      <c r="K143" s="76"/>
      <c r="L143" s="170">
        <f t="shared" si="139"/>
        <v>0</v>
      </c>
      <c r="M143" s="83"/>
      <c r="N143" s="76"/>
      <c r="O143" s="170">
        <f t="shared" si="141"/>
        <v>0</v>
      </c>
      <c r="P143" s="83"/>
      <c r="Q143" s="76"/>
      <c r="R143" s="170">
        <f t="shared" si="143"/>
        <v>0</v>
      </c>
      <c r="S143" s="83"/>
      <c r="T143" s="76"/>
      <c r="U143" s="170">
        <f t="shared" si="145"/>
        <v>0</v>
      </c>
      <c r="V143" s="83"/>
      <c r="W143" s="76"/>
      <c r="X143" s="170">
        <f t="shared" si="147"/>
        <v>0</v>
      </c>
      <c r="Y143" s="83"/>
      <c r="Z143" s="76"/>
      <c r="AA143" s="170">
        <f t="shared" si="149"/>
        <v>0</v>
      </c>
      <c r="AB143" s="83"/>
      <c r="AC143" s="76"/>
      <c r="AD143" s="170">
        <f t="shared" si="151"/>
        <v>0</v>
      </c>
      <c r="AE143" s="83"/>
      <c r="AF143" s="76"/>
      <c r="AG143" s="170">
        <f t="shared" si="153"/>
        <v>0</v>
      </c>
      <c r="AH143" s="83"/>
      <c r="AI143" s="76"/>
      <c r="AJ143" s="170">
        <f t="shared" si="155"/>
        <v>0</v>
      </c>
      <c r="AK143" s="83"/>
      <c r="AL143" s="76"/>
      <c r="AM143" s="170">
        <f t="shared" si="157"/>
        <v>0</v>
      </c>
      <c r="AN143" s="183">
        <f t="shared" si="158"/>
        <v>0</v>
      </c>
      <c r="AO143" s="180">
        <f t="shared" si="193"/>
        <v>0</v>
      </c>
      <c r="AP143" s="47"/>
      <c r="AQ143" s="47"/>
      <c r="AR143" s="47"/>
      <c r="AS143" s="47"/>
      <c r="AT143" s="47"/>
      <c r="AU143" s="47"/>
      <c r="AV143" s="47"/>
    </row>
    <row r="144" spans="1:48" s="96" customFormat="1" ht="16.5" thickBot="1" x14ac:dyDescent="0.3">
      <c r="A144" s="121" t="s">
        <v>51</v>
      </c>
      <c r="B144" s="210">
        <f>B23+B119+B84+B128+B135+B104+B96+B31+B111+B42+B70+B61</f>
        <v>1</v>
      </c>
      <c r="C144" s="211">
        <f>C23+C119+C84+C128+C135+C104+C96+C31+C111+C42+C70+C61</f>
        <v>8693</v>
      </c>
      <c r="D144" s="205">
        <f>D23+D119+D84+D128+D135+D104+D96+D31+D111+D42+D70+D61</f>
        <v>8368.7000000000007</v>
      </c>
      <c r="E144" s="190">
        <f>E23+E119+E84+E128+E135+E104+E96+E31+E111+E42+E70+E61</f>
        <v>8275</v>
      </c>
      <c r="F144" s="174">
        <f t="shared" si="135"/>
        <v>93.700000000000728</v>
      </c>
      <c r="G144" s="205">
        <f>G23+G119+G84+G128+G135+G104+G96+G31+G111+G42+G70+G61</f>
        <v>5330.7</v>
      </c>
      <c r="H144" s="190">
        <f>H23+H119+H84+H128+H135+H104+H96+H31+H111+H42+H70+H61</f>
        <v>5435</v>
      </c>
      <c r="I144" s="174">
        <f t="shared" si="137"/>
        <v>-104.30000000000018</v>
      </c>
      <c r="J144" s="205">
        <f>J23+J119+J84+J128+J135+J104+J96+J31+J111+J42+J70+J61</f>
        <v>0</v>
      </c>
      <c r="K144" s="190">
        <f>K23+K119+K84+K128+K135+K104+K96+K31+K111+K42+K70+K61</f>
        <v>1200</v>
      </c>
      <c r="L144" s="174">
        <f t="shared" si="139"/>
        <v>-1200</v>
      </c>
      <c r="M144" s="205">
        <f>M23+M119+M84+M128+M135+M104+M96+M31+M111+M42+M70+M61</f>
        <v>0</v>
      </c>
      <c r="N144" s="190">
        <f>N23+N119+N84+N128+N135+N104+N96+N31+N111+N42+N70+N61</f>
        <v>1200</v>
      </c>
      <c r="O144" s="174">
        <f t="shared" si="141"/>
        <v>-1200</v>
      </c>
      <c r="P144" s="205">
        <f>P23+P119+P84+P128+P135+P104+P96+P31+P111+P42+P70+P61</f>
        <v>0</v>
      </c>
      <c r="Q144" s="190">
        <f>Q23+Q119+Q84+Q128+Q135+Q104+Q96+Q31+Q111+Q42+Q70+Q61</f>
        <v>1800</v>
      </c>
      <c r="R144" s="174">
        <f t="shared" si="143"/>
        <v>-1800</v>
      </c>
      <c r="S144" s="205">
        <f>S23+S119+S84+S128+S135+S104+S96+S31+S111+S42+S70+S61</f>
        <v>0</v>
      </c>
      <c r="T144" s="190">
        <f>T23+T119+T84+T128+T135+T104+T96+T31+T111+T42+T70+T61</f>
        <v>0</v>
      </c>
      <c r="U144" s="174">
        <f t="shared" si="145"/>
        <v>0</v>
      </c>
      <c r="V144" s="205">
        <f>V23+V119+V84+V128+V135+V104+V96+V31+V111+V42+V70+V61</f>
        <v>0</v>
      </c>
      <c r="W144" s="190">
        <f>W23+W119+W84+W128+W135+W104+W96+W31+W111+W42+W70+W61</f>
        <v>0</v>
      </c>
      <c r="X144" s="174">
        <f t="shared" si="147"/>
        <v>0</v>
      </c>
      <c r="Y144" s="205">
        <f>Y23+Y119+Y84+Y128+Y135+Y104+Y96+Y31+Y111+Y42+Y70+Y61</f>
        <v>0</v>
      </c>
      <c r="Z144" s="190">
        <f>Z23+Z119+Z84+Z128+Z135+Z104+Z96+Z31+Z111+Z42+Z70+Z61</f>
        <v>0</v>
      </c>
      <c r="AA144" s="174">
        <f t="shared" si="149"/>
        <v>0</v>
      </c>
      <c r="AB144" s="205">
        <f>AB23+AB119+AB84+AB128+AB135+AB104+AB96+AB31+AB111+AB42+AB70+AB61</f>
        <v>0</v>
      </c>
      <c r="AC144" s="190">
        <f>AC23+AC119+AC84+AC128+AC135+AC104+AC96+AC31+AC111+AC42+AC70+AC61</f>
        <v>0</v>
      </c>
      <c r="AD144" s="174">
        <f t="shared" si="151"/>
        <v>0</v>
      </c>
      <c r="AE144" s="205">
        <f>AE23+AE119+AE84+AE128+AE135+AE104+AE96+AE31+AE111+AE42+AE70+AE61</f>
        <v>0</v>
      </c>
      <c r="AF144" s="190">
        <f>AF23+AF119+AF84+AF128+AF135+AF104+AF96+AF31+AF111+AF42+AF70+AF61</f>
        <v>0</v>
      </c>
      <c r="AG144" s="174">
        <f t="shared" si="153"/>
        <v>0</v>
      </c>
      <c r="AH144" s="205">
        <f>AH23+AH119+AH84+AH128+AH135+AH104+AH96+AH31+AH111+AH42+AH70+AH61</f>
        <v>0</v>
      </c>
      <c r="AI144" s="190">
        <f>AI23+AI119+AI84+AI128+AI135+AI104+AI96+AI31+AI111+AI42+AI70+AI61</f>
        <v>0</v>
      </c>
      <c r="AJ144" s="174">
        <f t="shared" si="155"/>
        <v>0</v>
      </c>
      <c r="AK144" s="205">
        <f>AK23+AK119+AK84+AK128+AK135+AK104+AK96+AK31+AK111+AK42+AK70+AK61</f>
        <v>0</v>
      </c>
      <c r="AL144" s="190">
        <f>AL23+AL119+AL84+AL128+AL135+AL104+AL96+AL31+AL111+AL42+AL70+AL61</f>
        <v>0</v>
      </c>
      <c r="AM144" s="174">
        <f t="shared" si="157"/>
        <v>0</v>
      </c>
      <c r="AN144" s="191">
        <f t="shared" si="158"/>
        <v>17910</v>
      </c>
      <c r="AO144" s="192">
        <f t="shared" ref="AO144" si="196">AN144/8</f>
        <v>2238.75</v>
      </c>
      <c r="AP144" s="47"/>
      <c r="AQ144" s="47"/>
      <c r="AR144" s="47"/>
      <c r="AS144" s="47"/>
      <c r="AT144" s="47"/>
      <c r="AU144" s="47"/>
      <c r="AV144" s="47"/>
    </row>
    <row r="145" spans="1:48" s="126" customFormat="1" x14ac:dyDescent="0.25">
      <c r="A145" s="122"/>
      <c r="B145" s="123"/>
      <c r="C145" s="109"/>
      <c r="D145" s="109"/>
      <c r="E145" s="124"/>
      <c r="F145" s="166"/>
      <c r="G145" s="109"/>
      <c r="H145" s="124"/>
      <c r="I145" s="166"/>
      <c r="J145" s="109"/>
      <c r="K145" s="124"/>
      <c r="L145" s="166"/>
      <c r="M145" s="109"/>
      <c r="N145" s="124"/>
      <c r="O145" s="166"/>
      <c r="P145" s="109"/>
      <c r="Q145" s="124"/>
      <c r="R145" s="166"/>
      <c r="S145" s="109"/>
      <c r="T145" s="124"/>
      <c r="U145" s="166"/>
      <c r="V145" s="109"/>
      <c r="W145" s="124"/>
      <c r="X145" s="166"/>
      <c r="Y145" s="109"/>
      <c r="Z145" s="124"/>
      <c r="AA145" s="166"/>
      <c r="AB145" s="109"/>
      <c r="AC145" s="124"/>
      <c r="AD145" s="166"/>
      <c r="AE145" s="109"/>
      <c r="AF145" s="124"/>
      <c r="AG145" s="166"/>
      <c r="AH145" s="109"/>
      <c r="AI145" s="124"/>
      <c r="AJ145" s="166"/>
      <c r="AK145" s="109"/>
      <c r="AL145" s="124"/>
      <c r="AM145" s="166"/>
      <c r="AN145" s="125"/>
      <c r="AO145" s="79"/>
      <c r="AP145" s="54"/>
      <c r="AQ145" s="54"/>
      <c r="AR145" s="54"/>
      <c r="AS145" s="54"/>
      <c r="AT145" s="54"/>
      <c r="AU145" s="54"/>
      <c r="AV145" s="54"/>
    </row>
    <row r="146" spans="1:48" s="128" customFormat="1" ht="15.75" x14ac:dyDescent="0.25">
      <c r="A146" s="168" t="s">
        <v>24</v>
      </c>
      <c r="B146" s="169"/>
      <c r="C146" s="137">
        <f>C21-C144</f>
        <v>-1886</v>
      </c>
      <c r="D146" s="137">
        <f>D21-D144</f>
        <v>-1561.7000000000007</v>
      </c>
      <c r="E146" s="137">
        <f>E21-E144</f>
        <v>-1368</v>
      </c>
      <c r="F146" s="137">
        <f>D146-E146</f>
        <v>-193.70000000000073</v>
      </c>
      <c r="G146" s="137">
        <f>G21-G144</f>
        <v>1476.3000000000002</v>
      </c>
      <c r="H146" s="137">
        <f>H21-H144</f>
        <v>1372</v>
      </c>
      <c r="I146" s="137">
        <f>G146-H146</f>
        <v>104.30000000000018</v>
      </c>
      <c r="J146" s="137">
        <f>J21-J144</f>
        <v>0</v>
      </c>
      <c r="K146" s="137">
        <f>K21-K144</f>
        <v>5800</v>
      </c>
      <c r="L146" s="137">
        <f>J146-K146</f>
        <v>-5800</v>
      </c>
      <c r="M146" s="137">
        <f>M21-M144</f>
        <v>0</v>
      </c>
      <c r="N146" s="137">
        <f>N21-N144</f>
        <v>3300</v>
      </c>
      <c r="O146" s="137">
        <f>M146-N146</f>
        <v>-3300</v>
      </c>
      <c r="P146" s="137">
        <f>P21-P144</f>
        <v>0</v>
      </c>
      <c r="Q146" s="137">
        <f>Q21-Q144</f>
        <v>-1800</v>
      </c>
      <c r="R146" s="137">
        <f>P146-Q146</f>
        <v>1800</v>
      </c>
      <c r="S146" s="137">
        <f>S21-S144</f>
        <v>0</v>
      </c>
      <c r="T146" s="137">
        <f>T21-T144</f>
        <v>0</v>
      </c>
      <c r="U146" s="137">
        <f>S146-T146</f>
        <v>0</v>
      </c>
      <c r="V146" s="137">
        <f>V21-V144</f>
        <v>0</v>
      </c>
      <c r="W146" s="137">
        <f>W21-W144</f>
        <v>0</v>
      </c>
      <c r="X146" s="137">
        <f>V146-W146</f>
        <v>0</v>
      </c>
      <c r="Y146" s="137">
        <f>Y21-Y144</f>
        <v>0</v>
      </c>
      <c r="Z146" s="137">
        <f>Z21-Z144</f>
        <v>0</v>
      </c>
      <c r="AA146" s="137">
        <f>Y146-Z146</f>
        <v>0</v>
      </c>
      <c r="AB146" s="137">
        <f>AB21-AB144</f>
        <v>0</v>
      </c>
      <c r="AC146" s="137">
        <f>AC21-AC144</f>
        <v>0</v>
      </c>
      <c r="AD146" s="137">
        <f>AB146-AC146</f>
        <v>0</v>
      </c>
      <c r="AE146" s="137">
        <f>AE21-AE144</f>
        <v>0</v>
      </c>
      <c r="AF146" s="137">
        <f>AF21-AF144</f>
        <v>0</v>
      </c>
      <c r="AG146" s="137">
        <f>AE146-AF146</f>
        <v>0</v>
      </c>
      <c r="AH146" s="137">
        <f>AH21-AH144</f>
        <v>0</v>
      </c>
      <c r="AI146" s="137">
        <f>AI21-AI144</f>
        <v>0</v>
      </c>
      <c r="AJ146" s="137">
        <f>AH146-AI146</f>
        <v>0</v>
      </c>
      <c r="AK146" s="137">
        <f>AK21-AK144</f>
        <v>0</v>
      </c>
      <c r="AL146" s="137">
        <f>AL21-AL144</f>
        <v>0</v>
      </c>
      <c r="AM146" s="137">
        <f>AK146-AL146</f>
        <v>0</v>
      </c>
      <c r="AN146" s="138">
        <f>SUM(AL146+AI146+AF146+AC146+Z146+W146+T146+Q146+N146+K146+H146+E146)</f>
        <v>7304</v>
      </c>
      <c r="AO146" s="139">
        <f t="shared" ref="AO146" si="197">AN146/8</f>
        <v>913</v>
      </c>
      <c r="AP146" s="127"/>
      <c r="AQ146" s="127"/>
      <c r="AR146" s="127"/>
      <c r="AS146" s="127"/>
      <c r="AT146" s="127"/>
      <c r="AU146" s="127"/>
      <c r="AV146" s="127"/>
    </row>
    <row r="147" spans="1:48" s="96" customFormat="1" x14ac:dyDescent="0.25">
      <c r="C147" s="129"/>
      <c r="D147" s="129"/>
      <c r="F147" s="129"/>
      <c r="G147" s="129"/>
      <c r="H147" s="130"/>
      <c r="I147" s="130"/>
      <c r="J147" s="129"/>
      <c r="K147" s="131"/>
      <c r="L147" s="131"/>
      <c r="M147" s="129"/>
      <c r="P147" s="129"/>
      <c r="S147" s="129"/>
      <c r="V147" s="129"/>
      <c r="Y147" s="129"/>
      <c r="AB147" s="129"/>
      <c r="AE147" s="129"/>
      <c r="AH147" s="129"/>
      <c r="AK147" s="129"/>
      <c r="AP147" s="47"/>
      <c r="AQ147" s="47"/>
      <c r="AR147" s="47"/>
      <c r="AS147" s="47"/>
      <c r="AT147" s="47"/>
      <c r="AU147" s="47"/>
      <c r="AV147" s="47"/>
    </row>
    <row r="148" spans="1:48" s="96" customFormat="1" x14ac:dyDescent="0.25">
      <c r="C148" s="129"/>
      <c r="D148" s="129"/>
      <c r="F148" s="129"/>
      <c r="G148" s="129"/>
      <c r="H148" s="130"/>
      <c r="I148" s="130"/>
      <c r="J148" s="129"/>
      <c r="K148" s="131"/>
      <c r="L148" s="131"/>
      <c r="M148" s="129"/>
      <c r="P148" s="129"/>
      <c r="S148" s="129"/>
      <c r="V148" s="129"/>
      <c r="Y148" s="129"/>
      <c r="AB148" s="129"/>
      <c r="AE148" s="129"/>
      <c r="AH148" s="129"/>
      <c r="AK148" s="129"/>
      <c r="AP148" s="47"/>
      <c r="AQ148" s="47"/>
      <c r="AR148" s="47"/>
      <c r="AS148" s="47"/>
      <c r="AT148" s="47"/>
      <c r="AU148" s="47"/>
      <c r="AV148" s="47"/>
    </row>
    <row r="149" spans="1:48" s="96" customFormat="1" x14ac:dyDescent="0.25">
      <c r="C149" s="129"/>
      <c r="D149" s="129"/>
      <c r="F149" s="129"/>
      <c r="G149" s="129"/>
      <c r="H149" s="130"/>
      <c r="I149" s="130"/>
      <c r="J149" s="129"/>
      <c r="K149" s="131"/>
      <c r="L149" s="131"/>
      <c r="M149" s="129"/>
      <c r="P149" s="129"/>
      <c r="S149" s="129"/>
      <c r="V149" s="129"/>
      <c r="Y149" s="129"/>
      <c r="AB149" s="129"/>
      <c r="AE149" s="129"/>
      <c r="AH149" s="129"/>
      <c r="AK149" s="129"/>
      <c r="AP149" s="47"/>
      <c r="AQ149" s="47"/>
      <c r="AR149" s="47"/>
      <c r="AS149" s="47"/>
      <c r="AT149" s="47"/>
      <c r="AU149" s="47"/>
      <c r="AV149" s="47"/>
    </row>
    <row r="150" spans="1:48" s="96" customFormat="1" x14ac:dyDescent="0.25">
      <c r="C150" s="129"/>
      <c r="D150" s="129"/>
      <c r="F150" s="129"/>
      <c r="G150" s="129"/>
      <c r="H150" s="130"/>
      <c r="I150" s="130"/>
      <c r="J150" s="129"/>
      <c r="K150" s="131"/>
      <c r="L150" s="131"/>
      <c r="M150" s="129"/>
      <c r="P150" s="129"/>
      <c r="S150" s="129"/>
      <c r="V150" s="129"/>
      <c r="Y150" s="129"/>
      <c r="AB150" s="129"/>
      <c r="AE150" s="129"/>
      <c r="AH150" s="129"/>
      <c r="AK150" s="129"/>
      <c r="AP150" s="47"/>
      <c r="AQ150" s="47"/>
      <c r="AR150" s="47"/>
      <c r="AS150" s="47"/>
      <c r="AT150" s="47"/>
      <c r="AU150" s="47"/>
      <c r="AV150" s="47"/>
    </row>
    <row r="151" spans="1:48" s="96" customFormat="1" x14ac:dyDescent="0.25">
      <c r="C151" s="129"/>
      <c r="D151" s="129"/>
      <c r="F151" s="129"/>
      <c r="G151" s="129"/>
      <c r="H151" s="130"/>
      <c r="I151" s="130"/>
      <c r="J151" s="129"/>
      <c r="K151" s="131"/>
      <c r="L151" s="131"/>
      <c r="M151" s="129"/>
      <c r="P151" s="129"/>
      <c r="S151" s="129"/>
      <c r="V151" s="129"/>
      <c r="Y151" s="129"/>
      <c r="AB151" s="129"/>
      <c r="AE151" s="129"/>
      <c r="AH151" s="129"/>
      <c r="AK151" s="129"/>
      <c r="AP151" s="47"/>
      <c r="AQ151" s="47"/>
      <c r="AR151" s="47"/>
      <c r="AS151" s="47"/>
      <c r="AT151" s="47"/>
      <c r="AU151" s="47"/>
      <c r="AV151" s="47"/>
    </row>
    <row r="152" spans="1:48" s="96" customFormat="1" x14ac:dyDescent="0.25">
      <c r="C152" s="129"/>
      <c r="D152" s="129"/>
      <c r="F152" s="129"/>
      <c r="G152" s="129"/>
      <c r="H152" s="130"/>
      <c r="I152" s="130"/>
      <c r="J152" s="129"/>
      <c r="K152" s="131"/>
      <c r="L152" s="131"/>
      <c r="M152" s="129"/>
      <c r="P152" s="129"/>
      <c r="S152" s="129"/>
      <c r="V152" s="129"/>
      <c r="Y152" s="129"/>
      <c r="AB152" s="129"/>
      <c r="AE152" s="129"/>
      <c r="AH152" s="129"/>
      <c r="AK152" s="129"/>
      <c r="AP152" s="47"/>
      <c r="AQ152" s="47"/>
      <c r="AR152" s="47"/>
      <c r="AS152" s="47"/>
      <c r="AT152" s="47"/>
      <c r="AU152" s="47"/>
      <c r="AV152" s="47"/>
    </row>
    <row r="153" spans="1:48" s="96" customFormat="1" x14ac:dyDescent="0.25">
      <c r="C153" s="129"/>
      <c r="D153" s="129"/>
      <c r="F153" s="129"/>
      <c r="G153" s="129"/>
      <c r="H153" s="130"/>
      <c r="I153" s="130"/>
      <c r="J153" s="129"/>
      <c r="K153" s="131"/>
      <c r="L153" s="131"/>
      <c r="M153" s="129"/>
      <c r="P153" s="129"/>
      <c r="S153" s="129"/>
      <c r="V153" s="129"/>
      <c r="Y153" s="129"/>
      <c r="AB153" s="129"/>
      <c r="AE153" s="129"/>
      <c r="AH153" s="129"/>
      <c r="AK153" s="129"/>
      <c r="AP153" s="47"/>
      <c r="AQ153" s="47"/>
      <c r="AR153" s="47"/>
      <c r="AS153" s="47"/>
      <c r="AT153" s="47"/>
      <c r="AU153" s="47"/>
      <c r="AV153" s="47"/>
    </row>
    <row r="154" spans="1:48" s="96" customFormat="1" x14ac:dyDescent="0.25">
      <c r="C154" s="129"/>
      <c r="D154" s="129"/>
      <c r="F154" s="129"/>
      <c r="G154" s="129"/>
      <c r="H154" s="130"/>
      <c r="I154" s="130"/>
      <c r="J154" s="129"/>
      <c r="K154" s="131"/>
      <c r="L154" s="131"/>
      <c r="M154" s="129"/>
      <c r="P154" s="129"/>
      <c r="S154" s="129"/>
      <c r="V154" s="129"/>
      <c r="Y154" s="129"/>
      <c r="AB154" s="129"/>
      <c r="AE154" s="129"/>
      <c r="AH154" s="129"/>
      <c r="AK154" s="129"/>
      <c r="AP154" s="47"/>
      <c r="AQ154" s="47"/>
      <c r="AR154" s="47"/>
      <c r="AS154" s="47"/>
      <c r="AT154" s="47"/>
      <c r="AU154" s="47"/>
      <c r="AV154" s="47"/>
    </row>
    <row r="155" spans="1:48" s="96" customFormat="1" x14ac:dyDescent="0.25">
      <c r="A155" s="47"/>
      <c r="B155" s="47"/>
      <c r="C155" s="47"/>
      <c r="D155" s="47"/>
      <c r="E155" s="132"/>
      <c r="F155" s="47"/>
      <c r="G155" s="47"/>
      <c r="H155" s="47"/>
      <c r="I155" s="47"/>
      <c r="J155" s="47"/>
      <c r="K155" s="131"/>
      <c r="L155" s="131"/>
      <c r="M155" s="133"/>
      <c r="P155" s="47"/>
      <c r="Q155" s="129"/>
      <c r="R155" s="129"/>
      <c r="S155" s="47"/>
      <c r="V155" s="47"/>
      <c r="Y155" s="47"/>
      <c r="AB155" s="47"/>
      <c r="AE155" s="47"/>
      <c r="AH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</row>
    <row r="156" spans="1:48" s="96" customFormat="1" x14ac:dyDescent="0.25">
      <c r="A156" s="47"/>
      <c r="B156" s="47"/>
      <c r="C156" s="47"/>
      <c r="D156" s="47"/>
      <c r="E156" s="47"/>
      <c r="F156" s="47"/>
      <c r="G156" s="47"/>
      <c r="H156" s="130"/>
      <c r="I156" s="130"/>
      <c r="J156" s="47"/>
      <c r="K156" s="131"/>
      <c r="L156" s="131"/>
      <c r="M156" s="47"/>
      <c r="P156" s="47"/>
      <c r="S156" s="47"/>
      <c r="V156" s="47"/>
      <c r="Y156" s="47"/>
      <c r="Z156" s="47"/>
      <c r="AA156" s="47"/>
      <c r="AB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</row>
    <row r="157" spans="1:48" s="96" customFormat="1" x14ac:dyDescent="0.25">
      <c r="A157" s="219" t="s">
        <v>193</v>
      </c>
      <c r="B157" s="219"/>
      <c r="C157" s="219"/>
      <c r="D157" s="47"/>
      <c r="E157" s="47"/>
      <c r="F157" s="47"/>
      <c r="G157" s="47"/>
      <c r="H157" s="130"/>
      <c r="I157" s="130"/>
      <c r="J157" s="47"/>
      <c r="K157" s="131"/>
      <c r="L157" s="131"/>
      <c r="M157" s="47"/>
      <c r="P157" s="47"/>
      <c r="S157" s="47"/>
      <c r="V157" s="47"/>
      <c r="Y157" s="47"/>
      <c r="Z157" s="47"/>
      <c r="AA157" s="47"/>
      <c r="AB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</row>
    <row r="158" spans="1:48" ht="15.75" thickBot="1" x14ac:dyDescent="0.3">
      <c r="A158" s="140" t="s">
        <v>173</v>
      </c>
      <c r="B158" s="141" t="str">
        <f>Resumo!E14</f>
        <v>Fevereiro</v>
      </c>
      <c r="C158" s="141" t="s">
        <v>47</v>
      </c>
    </row>
    <row r="159" spans="1:48" ht="15.75" thickBot="1" x14ac:dyDescent="0.3">
      <c r="A159" s="142" t="s">
        <v>107</v>
      </c>
      <c r="B159" s="143">
        <f t="shared" ref="B159:B172" si="198">VLOOKUP($A159,$A$3:$AO$146,VLOOKUP($B$158,$A$175:$B$186,2,FALSE),FALSE)</f>
        <v>680</v>
      </c>
      <c r="C159" s="144">
        <f t="shared" ref="C159:C170" si="199">$B159/SUM($B$159:$B$170)</f>
        <v>0.125114995400184</v>
      </c>
    </row>
    <row r="160" spans="1:48" ht="15.75" thickBot="1" x14ac:dyDescent="0.3">
      <c r="A160" s="145" t="s">
        <v>106</v>
      </c>
      <c r="B160" s="143">
        <f t="shared" si="198"/>
        <v>430</v>
      </c>
      <c r="C160" s="144">
        <f t="shared" si="199"/>
        <v>7.9116835326586935E-2</v>
      </c>
    </row>
    <row r="161" spans="1:31" ht="15.75" thickBot="1" x14ac:dyDescent="0.3">
      <c r="A161" s="146" t="s">
        <v>29</v>
      </c>
      <c r="B161" s="143">
        <f t="shared" si="198"/>
        <v>480</v>
      </c>
      <c r="C161" s="144">
        <f t="shared" si="199"/>
        <v>8.8316467341306354E-2</v>
      </c>
      <c r="V161" s="134"/>
      <c r="W161" s="135"/>
      <c r="X161" s="135"/>
      <c r="Y161" s="136"/>
      <c r="Z161" s="136"/>
      <c r="AA161" s="136"/>
      <c r="AB161" s="136"/>
      <c r="AC161" s="136"/>
      <c r="AD161" s="136"/>
      <c r="AE161" s="136"/>
    </row>
    <row r="162" spans="1:31" ht="15.75" thickBot="1" x14ac:dyDescent="0.3">
      <c r="A162" s="146" t="s">
        <v>71</v>
      </c>
      <c r="B162" s="143">
        <f t="shared" si="198"/>
        <v>1350</v>
      </c>
      <c r="C162" s="144">
        <f t="shared" si="199"/>
        <v>0.24839006439742412</v>
      </c>
      <c r="AC162" s="133"/>
      <c r="AD162" s="133"/>
    </row>
    <row r="163" spans="1:31" ht="15.75" thickBot="1" x14ac:dyDescent="0.3">
      <c r="A163" s="146" t="s">
        <v>28</v>
      </c>
      <c r="B163" s="143">
        <f t="shared" si="198"/>
        <v>1075</v>
      </c>
      <c r="C163" s="144">
        <f t="shared" si="199"/>
        <v>0.19779208831646733</v>
      </c>
      <c r="AC163" s="133"/>
      <c r="AD163" s="133"/>
    </row>
    <row r="164" spans="1:31" ht="15.75" thickBot="1" x14ac:dyDescent="0.3">
      <c r="A164" s="146" t="s">
        <v>30</v>
      </c>
      <c r="B164" s="143">
        <f t="shared" si="198"/>
        <v>900</v>
      </c>
      <c r="C164" s="144">
        <f t="shared" si="199"/>
        <v>0.16559337626494941</v>
      </c>
      <c r="AC164" s="133"/>
      <c r="AD164" s="133"/>
    </row>
    <row r="165" spans="1:31" ht="15.75" thickBot="1" x14ac:dyDescent="0.3">
      <c r="A165" s="146" t="s">
        <v>31</v>
      </c>
      <c r="B165" s="143">
        <f t="shared" si="198"/>
        <v>300</v>
      </c>
      <c r="C165" s="144">
        <f t="shared" si="199"/>
        <v>5.5197792088316468E-2</v>
      </c>
    </row>
    <row r="166" spans="1:31" ht="15.75" thickBot="1" x14ac:dyDescent="0.3">
      <c r="A166" s="146" t="s">
        <v>32</v>
      </c>
      <c r="B166" s="143">
        <f t="shared" si="198"/>
        <v>0</v>
      </c>
      <c r="C166" s="144">
        <f t="shared" si="199"/>
        <v>0</v>
      </c>
    </row>
    <row r="167" spans="1:31" ht="15.75" thickBot="1" x14ac:dyDescent="0.3">
      <c r="A167" s="146" t="s">
        <v>46</v>
      </c>
      <c r="B167" s="143">
        <f t="shared" si="198"/>
        <v>50</v>
      </c>
      <c r="C167" s="144">
        <f t="shared" si="199"/>
        <v>9.1996320147194107E-3</v>
      </c>
    </row>
    <row r="168" spans="1:31" ht="15.75" thickBot="1" x14ac:dyDescent="0.3">
      <c r="A168" s="146" t="s">
        <v>50</v>
      </c>
      <c r="B168" s="143">
        <f t="shared" si="198"/>
        <v>150</v>
      </c>
      <c r="C168" s="144">
        <f t="shared" si="199"/>
        <v>2.7598896044158234E-2</v>
      </c>
    </row>
    <row r="169" spans="1:31" ht="15.75" thickBot="1" x14ac:dyDescent="0.3">
      <c r="A169" s="146" t="s">
        <v>37</v>
      </c>
      <c r="B169" s="143">
        <f t="shared" si="198"/>
        <v>0</v>
      </c>
      <c r="C169" s="144">
        <f t="shared" si="199"/>
        <v>0</v>
      </c>
    </row>
    <row r="170" spans="1:31" ht="15.75" thickBot="1" x14ac:dyDescent="0.3">
      <c r="A170" s="146" t="s">
        <v>52</v>
      </c>
      <c r="B170" s="143">
        <f t="shared" si="198"/>
        <v>20</v>
      </c>
      <c r="C170" s="144">
        <f t="shared" si="199"/>
        <v>3.6798528058877645E-3</v>
      </c>
    </row>
    <row r="171" spans="1:31" ht="15.75" thickBot="1" x14ac:dyDescent="0.3">
      <c r="A171" s="147" t="s">
        <v>6</v>
      </c>
      <c r="B171" s="143">
        <f t="shared" si="198"/>
        <v>6807</v>
      </c>
      <c r="C171" s="148"/>
    </row>
    <row r="172" spans="1:31" x14ac:dyDescent="0.25">
      <c r="A172" s="149" t="s">
        <v>51</v>
      </c>
      <c r="B172" s="143">
        <f t="shared" si="198"/>
        <v>5435</v>
      </c>
      <c r="C172" s="148"/>
    </row>
    <row r="173" spans="1:31" x14ac:dyDescent="0.25">
      <c r="A173" s="219" t="s">
        <v>193</v>
      </c>
      <c r="B173" s="219"/>
      <c r="C173" s="219"/>
    </row>
    <row r="174" spans="1:31" x14ac:dyDescent="0.25">
      <c r="A174" s="150" t="s">
        <v>117</v>
      </c>
      <c r="B174" s="151" t="s">
        <v>175</v>
      </c>
      <c r="C174" s="152"/>
    </row>
    <row r="175" spans="1:31" x14ac:dyDescent="0.25">
      <c r="A175" s="153" t="s">
        <v>124</v>
      </c>
      <c r="B175" s="154">
        <v>5</v>
      </c>
      <c r="C175" s="152"/>
    </row>
    <row r="176" spans="1:31" x14ac:dyDescent="0.25">
      <c r="A176" s="153" t="s">
        <v>125</v>
      </c>
      <c r="B176" s="154">
        <v>8</v>
      </c>
      <c r="C176" s="152"/>
    </row>
    <row r="177" spans="1:3" x14ac:dyDescent="0.25">
      <c r="A177" s="153" t="s">
        <v>126</v>
      </c>
      <c r="B177" s="154">
        <f>B176+3</f>
        <v>11</v>
      </c>
      <c r="C177" s="152"/>
    </row>
    <row r="178" spans="1:3" x14ac:dyDescent="0.25">
      <c r="A178" s="153" t="s">
        <v>127</v>
      </c>
      <c r="B178" s="154">
        <f t="shared" ref="B178:B186" si="200">B177+3</f>
        <v>14</v>
      </c>
      <c r="C178" s="152"/>
    </row>
    <row r="179" spans="1:3" x14ac:dyDescent="0.25">
      <c r="A179" s="153" t="s">
        <v>128</v>
      </c>
      <c r="B179" s="154">
        <f t="shared" si="200"/>
        <v>17</v>
      </c>
      <c r="C179" s="152"/>
    </row>
    <row r="180" spans="1:3" x14ac:dyDescent="0.25">
      <c r="A180" s="153" t="s">
        <v>129</v>
      </c>
      <c r="B180" s="154">
        <f t="shared" si="200"/>
        <v>20</v>
      </c>
      <c r="C180" s="152"/>
    </row>
    <row r="181" spans="1:3" x14ac:dyDescent="0.25">
      <c r="A181" s="153" t="s">
        <v>130</v>
      </c>
      <c r="B181" s="154">
        <f t="shared" si="200"/>
        <v>23</v>
      </c>
      <c r="C181" s="152"/>
    </row>
    <row r="182" spans="1:3" x14ac:dyDescent="0.25">
      <c r="A182" s="153" t="s">
        <v>131</v>
      </c>
      <c r="B182" s="154">
        <f t="shared" si="200"/>
        <v>26</v>
      </c>
      <c r="C182" s="152"/>
    </row>
    <row r="183" spans="1:3" x14ac:dyDescent="0.25">
      <c r="A183" s="153" t="s">
        <v>132</v>
      </c>
      <c r="B183" s="154">
        <f t="shared" si="200"/>
        <v>29</v>
      </c>
      <c r="C183" s="152"/>
    </row>
    <row r="184" spans="1:3" x14ac:dyDescent="0.25">
      <c r="A184" s="153" t="s">
        <v>133</v>
      </c>
      <c r="B184" s="154">
        <f t="shared" si="200"/>
        <v>32</v>
      </c>
      <c r="C184" s="152"/>
    </row>
    <row r="185" spans="1:3" x14ac:dyDescent="0.25">
      <c r="A185" s="153" t="s">
        <v>134</v>
      </c>
      <c r="B185" s="154">
        <f t="shared" si="200"/>
        <v>35</v>
      </c>
      <c r="C185" s="152"/>
    </row>
    <row r="186" spans="1:3" x14ac:dyDescent="0.25">
      <c r="A186" s="153" t="s">
        <v>135</v>
      </c>
      <c r="B186" s="154">
        <f t="shared" si="200"/>
        <v>38</v>
      </c>
      <c r="C186" s="152"/>
    </row>
    <row r="187" spans="1:3" x14ac:dyDescent="0.25">
      <c r="A187" s="219" t="s">
        <v>193</v>
      </c>
      <c r="B187" s="219"/>
      <c r="C187" s="219"/>
    </row>
    <row r="188" spans="1:3" x14ac:dyDescent="0.25">
      <c r="A188" s="155" t="s">
        <v>191</v>
      </c>
      <c r="B188" s="220" t="str">
        <f>Resumo!E37</f>
        <v>SUPERMERCADO</v>
      </c>
      <c r="C188" s="220"/>
    </row>
    <row r="189" spans="1:3" x14ac:dyDescent="0.25">
      <c r="A189" s="64" t="s">
        <v>124</v>
      </c>
      <c r="B189" s="64">
        <f t="shared" ref="B189:B200" si="201">VLOOKUP($B$188,$A$3:$AO$146,VLOOKUP($A189,$A$175:$B$186,2,FALSE),FALSE)</f>
        <v>1200</v>
      </c>
      <c r="C189" s="156">
        <f>IF(B189&gt;0,1,0)</f>
        <v>1</v>
      </c>
    </row>
    <row r="190" spans="1:3" x14ac:dyDescent="0.25">
      <c r="A190" s="64" t="s">
        <v>125</v>
      </c>
      <c r="B190" s="64">
        <f t="shared" si="201"/>
        <v>1200</v>
      </c>
      <c r="C190" s="156">
        <f t="shared" ref="C190:C200" si="202">IF(B190&gt;0,1,0)</f>
        <v>1</v>
      </c>
    </row>
    <row r="191" spans="1:3" x14ac:dyDescent="0.25">
      <c r="A191" s="64" t="s">
        <v>126</v>
      </c>
      <c r="B191" s="64">
        <f t="shared" si="201"/>
        <v>1200</v>
      </c>
      <c r="C191" s="156">
        <f t="shared" si="202"/>
        <v>1</v>
      </c>
    </row>
    <row r="192" spans="1:3" x14ac:dyDescent="0.25">
      <c r="A192" s="64" t="s">
        <v>127</v>
      </c>
      <c r="B192" s="64">
        <f t="shared" si="201"/>
        <v>1200</v>
      </c>
      <c r="C192" s="156">
        <f t="shared" si="202"/>
        <v>1</v>
      </c>
    </row>
    <row r="193" spans="1:3" x14ac:dyDescent="0.25">
      <c r="A193" s="64" t="s">
        <v>128</v>
      </c>
      <c r="B193" s="64">
        <f t="shared" si="201"/>
        <v>1800</v>
      </c>
      <c r="C193" s="156">
        <f t="shared" si="202"/>
        <v>1</v>
      </c>
    </row>
    <row r="194" spans="1:3" x14ac:dyDescent="0.25">
      <c r="A194" s="64" t="s">
        <v>129</v>
      </c>
      <c r="B194" s="64">
        <f t="shared" si="201"/>
        <v>0</v>
      </c>
      <c r="C194" s="156">
        <f t="shared" si="202"/>
        <v>0</v>
      </c>
    </row>
    <row r="195" spans="1:3" x14ac:dyDescent="0.25">
      <c r="A195" s="64" t="s">
        <v>130</v>
      </c>
      <c r="B195" s="64">
        <f t="shared" si="201"/>
        <v>0</v>
      </c>
      <c r="C195" s="156">
        <f t="shared" si="202"/>
        <v>0</v>
      </c>
    </row>
    <row r="196" spans="1:3" x14ac:dyDescent="0.25">
      <c r="A196" s="64" t="s">
        <v>131</v>
      </c>
      <c r="B196" s="64">
        <f t="shared" si="201"/>
        <v>0</v>
      </c>
      <c r="C196" s="156">
        <f t="shared" si="202"/>
        <v>0</v>
      </c>
    </row>
    <row r="197" spans="1:3" x14ac:dyDescent="0.25">
      <c r="A197" s="64" t="s">
        <v>132</v>
      </c>
      <c r="B197" s="64">
        <f t="shared" si="201"/>
        <v>0</v>
      </c>
      <c r="C197" s="156">
        <f t="shared" si="202"/>
        <v>0</v>
      </c>
    </row>
    <row r="198" spans="1:3" x14ac:dyDescent="0.25">
      <c r="A198" s="64" t="s">
        <v>133</v>
      </c>
      <c r="B198" s="64">
        <f t="shared" si="201"/>
        <v>0</v>
      </c>
      <c r="C198" s="156">
        <f t="shared" si="202"/>
        <v>0</v>
      </c>
    </row>
    <row r="199" spans="1:3" x14ac:dyDescent="0.25">
      <c r="A199" s="64" t="s">
        <v>134</v>
      </c>
      <c r="B199" s="64">
        <f t="shared" si="201"/>
        <v>0</v>
      </c>
      <c r="C199" s="156">
        <f t="shared" si="202"/>
        <v>0</v>
      </c>
    </row>
    <row r="200" spans="1:3" x14ac:dyDescent="0.25">
      <c r="A200" s="64" t="s">
        <v>135</v>
      </c>
      <c r="B200" s="64">
        <f t="shared" si="201"/>
        <v>0</v>
      </c>
      <c r="C200" s="156">
        <f t="shared" si="202"/>
        <v>0</v>
      </c>
    </row>
    <row r="201" spans="1:3" x14ac:dyDescent="0.25">
      <c r="A201" s="64" t="s">
        <v>192</v>
      </c>
      <c r="B201" s="64">
        <f>AVERAGEIF(C189:C200,1,B189:B200)</f>
        <v>1320</v>
      </c>
      <c r="C201" s="157"/>
    </row>
  </sheetData>
  <sheetProtection algorithmName="SHA-512" hashValue="tzuGlD0MQ8cgZiGTpcIs21L/YBc6skrB2AKjShH9doGGhNVH03fpu3lvF27JdOPp40JfZgYAvVSdiM7KvkIMpA==" saltValue="u+m/FNibEzvWlKAhj8+vdg==" spinCount="100000" sheet="1" scenarios="1" insertRows="0" deleteRows="0"/>
  <mergeCells count="19">
    <mergeCell ref="D3:F3"/>
    <mergeCell ref="G3:I3"/>
    <mergeCell ref="J3:L3"/>
    <mergeCell ref="M3:O3"/>
    <mergeCell ref="P3:R3"/>
    <mergeCell ref="S3:U3"/>
    <mergeCell ref="AN3:AO3"/>
    <mergeCell ref="V3:X3"/>
    <mergeCell ref="Y3:AA3"/>
    <mergeCell ref="AB3:AD3"/>
    <mergeCell ref="AE3:AG3"/>
    <mergeCell ref="AH3:AJ3"/>
    <mergeCell ref="AK3:AM3"/>
    <mergeCell ref="A157:C157"/>
    <mergeCell ref="A173:C173"/>
    <mergeCell ref="A187:C187"/>
    <mergeCell ref="B188:C188"/>
    <mergeCell ref="B3:B4"/>
    <mergeCell ref="C3:C4"/>
  </mergeCells>
  <conditionalFormatting sqref="E61">
    <cfRule type="cellIs" dxfId="4342" priority="11063" operator="lessThan">
      <formula>D61</formula>
    </cfRule>
    <cfRule type="cellIs" dxfId="4341" priority="11064" operator="greaterThan">
      <formula>D61</formula>
    </cfRule>
  </conditionalFormatting>
  <conditionalFormatting sqref="E70">
    <cfRule type="cellIs" dxfId="4340" priority="11061" operator="lessThan">
      <formula>D70</formula>
    </cfRule>
    <cfRule type="cellIs" dxfId="4339" priority="11062" operator="greaterThan">
      <formula>D70</formula>
    </cfRule>
  </conditionalFormatting>
  <conditionalFormatting sqref="E129:E134 E76 H76 K76 N76 Q76 T76 W76 Z76 AC76 AF76 AI76 AL76 E43:E60 H43:H60 K43:K60 N43:N60 Q43:Q60 T43:T60 W43:W60 Z43:Z60 AC43:AC60 AF43:AF60 AI43:AI60 AL43:AL60 E120:E121 H120:H121 K120:K121 N120:N121 Q120:Q121 T120:T121 W120:W121 Z120:Z121 AC120:AC121 AF120:AF121 AI120:AI121 AL120:AL121 E24:E30 H24:H30 N24:N30 Q24:Q30 T24:T30 W24:W30 Z24:Z30 AC24:AC30 AF24:AF30 AI24:AI30 AL24:AL30 K24:K30 E32:E41 H32:H41 K32:K41 N32:N41 Q32:Q41 T32:T41 W32:W41 Z32:Z41 AC32:AC41 AF32:AF41 AI32:AI41 AL32:AL41 E69 H69 K69 N69 Q69 T69 W69 Z69 AC69 AF69 AI69 AL69 E83 H83 K83 N83 Q83 T83 W83 Z83 AC83 AF83 AI83 AL83 E112:E118 H112:H118 K112:K118 N112:N118 Q112:Q118 T112:T118 W112:W118 Z112:Z118 AC112:AC118 AF112:AF118 AI112:AI118 AL112:AL118 E95 H95 K95 N95 Q95 T95 W95 Z95 AC95 AF95 AI95 AL95 E97:E103 H97:H103 K97:K103 N97:N103 Q97:Q103 T97:T103 W97:W103 Z97:Z103 AC97:AC103 AF97:AF103 AI97:AI103 AL97:AL103">
    <cfRule type="cellIs" dxfId="4338" priority="10747" operator="greaterThan">
      <formula>D24</formula>
    </cfRule>
  </conditionalFormatting>
  <conditionalFormatting sqref="E136:E143">
    <cfRule type="cellIs" dxfId="4337" priority="10741" operator="greaterThan">
      <formula>D136</formula>
    </cfRule>
  </conditionalFormatting>
  <conditionalFormatting sqref="E105:E110">
    <cfRule type="cellIs" dxfId="4336" priority="10739" operator="greaterThan">
      <formula>D105</formula>
    </cfRule>
  </conditionalFormatting>
  <conditionalFormatting sqref="E105:E110">
    <cfRule type="cellIs" dxfId="4335" priority="10738" operator="greaterThan">
      <formula>D105</formula>
    </cfRule>
  </conditionalFormatting>
  <conditionalFormatting sqref="E62">
    <cfRule type="cellIs" dxfId="4334" priority="10732" operator="greaterThan">
      <formula>D62</formula>
    </cfRule>
  </conditionalFormatting>
  <conditionalFormatting sqref="E63">
    <cfRule type="cellIs" dxfId="4333" priority="10731" operator="greaterThan">
      <formula>D63</formula>
    </cfRule>
  </conditionalFormatting>
  <conditionalFormatting sqref="E64">
    <cfRule type="cellIs" dxfId="4332" priority="10730" operator="greaterThan">
      <formula>D64</formula>
    </cfRule>
  </conditionalFormatting>
  <conditionalFormatting sqref="E65:E68">
    <cfRule type="cellIs" dxfId="4331" priority="10729" operator="greaterThan">
      <formula>D65</formula>
    </cfRule>
  </conditionalFormatting>
  <conditionalFormatting sqref="E71">
    <cfRule type="cellIs" dxfId="4330" priority="10726" operator="greaterThan">
      <formula>D71</formula>
    </cfRule>
  </conditionalFormatting>
  <conditionalFormatting sqref="E72:E73">
    <cfRule type="cellIs" dxfId="4329" priority="10724" operator="greaterThan">
      <formula>D72</formula>
    </cfRule>
  </conditionalFormatting>
  <conditionalFormatting sqref="E74:E75">
    <cfRule type="cellIs" dxfId="4328" priority="10722" operator="greaterThan">
      <formula>D74</formula>
    </cfRule>
  </conditionalFormatting>
  <conditionalFormatting sqref="E74:E75">
    <cfRule type="cellIs" dxfId="4327" priority="10721" operator="greaterThan">
      <formula>D74</formula>
    </cfRule>
  </conditionalFormatting>
  <conditionalFormatting sqref="E77">
    <cfRule type="cellIs" dxfId="4326" priority="10716" operator="greaterThan">
      <formula>D77</formula>
    </cfRule>
  </conditionalFormatting>
  <conditionalFormatting sqref="E78">
    <cfRule type="cellIs" dxfId="4325" priority="10715" operator="greaterThan">
      <formula>D78</formula>
    </cfRule>
  </conditionalFormatting>
  <conditionalFormatting sqref="E79:E82">
    <cfRule type="cellIs" dxfId="4324" priority="10714" operator="greaterThan">
      <formula>D79</formula>
    </cfRule>
  </conditionalFormatting>
  <conditionalFormatting sqref="E46">
    <cfRule type="cellIs" dxfId="4323" priority="10710" operator="greaterThan">
      <formula>D46</formula>
    </cfRule>
  </conditionalFormatting>
  <conditionalFormatting sqref="E47">
    <cfRule type="cellIs" dxfId="4322" priority="10709" operator="greaterThan">
      <formula>D47</formula>
    </cfRule>
  </conditionalFormatting>
  <conditionalFormatting sqref="E48">
    <cfRule type="cellIs" dxfId="4321" priority="10708" operator="greaterThan">
      <formula>D48</formula>
    </cfRule>
  </conditionalFormatting>
  <conditionalFormatting sqref="E49:E50">
    <cfRule type="cellIs" dxfId="4320" priority="10707" operator="greaterThan">
      <formula>D49</formula>
    </cfRule>
  </conditionalFormatting>
  <conditionalFormatting sqref="E51">
    <cfRule type="cellIs" dxfId="4319" priority="10706" operator="greaterThan">
      <formula>D51</formula>
    </cfRule>
  </conditionalFormatting>
  <conditionalFormatting sqref="E52">
    <cfRule type="cellIs" dxfId="4318" priority="10705" operator="greaterThan">
      <formula>D52</formula>
    </cfRule>
  </conditionalFormatting>
  <conditionalFormatting sqref="E53">
    <cfRule type="cellIs" dxfId="4317" priority="10704" operator="greaterThan">
      <formula>D53</formula>
    </cfRule>
  </conditionalFormatting>
  <conditionalFormatting sqref="E55">
    <cfRule type="cellIs" dxfId="4316" priority="10702" operator="greaterThan">
      <formula>D55</formula>
    </cfRule>
  </conditionalFormatting>
  <conditionalFormatting sqref="E60">
    <cfRule type="cellIs" dxfId="4315" priority="10701" operator="greaterThan">
      <formula>D60</formula>
    </cfRule>
  </conditionalFormatting>
  <conditionalFormatting sqref="E112">
    <cfRule type="cellIs" dxfId="4314" priority="10700" operator="greaterThan">
      <formula>D112</formula>
    </cfRule>
  </conditionalFormatting>
  <conditionalFormatting sqref="E112">
    <cfRule type="cellIs" dxfId="4313" priority="10699" operator="greaterThan">
      <formula>D112</formula>
    </cfRule>
  </conditionalFormatting>
  <conditionalFormatting sqref="E113">
    <cfRule type="cellIs" dxfId="4312" priority="10698" operator="greaterThan">
      <formula>D113</formula>
    </cfRule>
  </conditionalFormatting>
  <conditionalFormatting sqref="E113">
    <cfRule type="cellIs" dxfId="4311" priority="10697" operator="greaterThan">
      <formula>D113</formula>
    </cfRule>
  </conditionalFormatting>
  <conditionalFormatting sqref="E114:E117">
    <cfRule type="cellIs" dxfId="4310" priority="10696" operator="greaterThan">
      <formula>D114</formula>
    </cfRule>
  </conditionalFormatting>
  <conditionalFormatting sqref="E114:E117">
    <cfRule type="cellIs" dxfId="4309" priority="10695" operator="greaterThan">
      <formula>D114</formula>
    </cfRule>
  </conditionalFormatting>
  <conditionalFormatting sqref="E35">
    <cfRule type="cellIs" dxfId="4308" priority="10680" operator="greaterThan">
      <formula>D35</formula>
    </cfRule>
  </conditionalFormatting>
  <conditionalFormatting sqref="E35">
    <cfRule type="cellIs" dxfId="4307" priority="10679" operator="greaterThan">
      <formula>D35</formula>
    </cfRule>
  </conditionalFormatting>
  <conditionalFormatting sqref="E35">
    <cfRule type="cellIs" dxfId="4306" priority="10678" operator="greaterThan">
      <formula>D35</formula>
    </cfRule>
  </conditionalFormatting>
  <conditionalFormatting sqref="E36">
    <cfRule type="cellIs" dxfId="4305" priority="10677" operator="greaterThan">
      <formula>D36</formula>
    </cfRule>
  </conditionalFormatting>
  <conditionalFormatting sqref="E36">
    <cfRule type="cellIs" dxfId="4304" priority="10676" operator="greaterThan">
      <formula>D36</formula>
    </cfRule>
  </conditionalFormatting>
  <conditionalFormatting sqref="E36">
    <cfRule type="cellIs" dxfId="4303" priority="10675" operator="greaterThan">
      <formula>D36</formula>
    </cfRule>
  </conditionalFormatting>
  <conditionalFormatting sqref="E97:E98">
    <cfRule type="cellIs" dxfId="4302" priority="10668" operator="greaterThan">
      <formula>D97</formula>
    </cfRule>
  </conditionalFormatting>
  <conditionalFormatting sqref="E97:E98">
    <cfRule type="cellIs" dxfId="4301" priority="10667" operator="greaterThan">
      <formula>D97</formula>
    </cfRule>
  </conditionalFormatting>
  <conditionalFormatting sqref="E97:E98">
    <cfRule type="cellIs" dxfId="4300" priority="10666" operator="greaterThan">
      <formula>D97</formula>
    </cfRule>
  </conditionalFormatting>
  <conditionalFormatting sqref="E97:E98">
    <cfRule type="cellIs" dxfId="4299" priority="10665" operator="greaterThan">
      <formula>D97</formula>
    </cfRule>
  </conditionalFormatting>
  <conditionalFormatting sqref="E99:E102">
    <cfRule type="cellIs" dxfId="4298" priority="10664" operator="greaterThan">
      <formula>D99</formula>
    </cfRule>
  </conditionalFormatting>
  <conditionalFormatting sqref="E99:E102">
    <cfRule type="cellIs" dxfId="4297" priority="10663" operator="greaterThan">
      <formula>D99</formula>
    </cfRule>
  </conditionalFormatting>
  <conditionalFormatting sqref="E99:E102">
    <cfRule type="cellIs" dxfId="4296" priority="10662" operator="greaterThan">
      <formula>D99</formula>
    </cfRule>
  </conditionalFormatting>
  <conditionalFormatting sqref="E99:E102">
    <cfRule type="cellIs" dxfId="4295" priority="10661" operator="greaterThan">
      <formula>D99</formula>
    </cfRule>
  </conditionalFormatting>
  <conditionalFormatting sqref="E105">
    <cfRule type="cellIs" dxfId="4294" priority="10656" operator="greaterThan">
      <formula>D105</formula>
    </cfRule>
  </conditionalFormatting>
  <conditionalFormatting sqref="E105">
    <cfRule type="cellIs" dxfId="4293" priority="10655" operator="greaterThan">
      <formula>D105</formula>
    </cfRule>
  </conditionalFormatting>
  <conditionalFormatting sqref="E105">
    <cfRule type="cellIs" dxfId="4292" priority="10654" operator="greaterThan">
      <formula>D105</formula>
    </cfRule>
  </conditionalFormatting>
  <conditionalFormatting sqref="E105">
    <cfRule type="cellIs" dxfId="4291" priority="10653" operator="greaterThan">
      <formula>D105</formula>
    </cfRule>
  </conditionalFormatting>
  <conditionalFormatting sqref="E105">
    <cfRule type="cellIs" dxfId="4290" priority="10652" operator="greaterThan">
      <formula>D105</formula>
    </cfRule>
  </conditionalFormatting>
  <conditionalFormatting sqref="E106:E109">
    <cfRule type="cellIs" dxfId="4289" priority="10651" operator="greaterThan">
      <formula>D106</formula>
    </cfRule>
  </conditionalFormatting>
  <conditionalFormatting sqref="E106:E109">
    <cfRule type="cellIs" dxfId="4288" priority="10650" operator="greaterThan">
      <formula>D106</formula>
    </cfRule>
  </conditionalFormatting>
  <conditionalFormatting sqref="E106:E109">
    <cfRule type="cellIs" dxfId="4287" priority="10649" operator="greaterThan">
      <formula>D106</formula>
    </cfRule>
  </conditionalFormatting>
  <conditionalFormatting sqref="E106:E109">
    <cfRule type="cellIs" dxfId="4286" priority="10648" operator="greaterThan">
      <formula>D106</formula>
    </cfRule>
  </conditionalFormatting>
  <conditionalFormatting sqref="E106:E109">
    <cfRule type="cellIs" dxfId="4285" priority="10647" operator="greaterThan">
      <formula>D106</formula>
    </cfRule>
  </conditionalFormatting>
  <conditionalFormatting sqref="E110">
    <cfRule type="cellIs" dxfId="4284" priority="10646" operator="greaterThan">
      <formula>D110</formula>
    </cfRule>
  </conditionalFormatting>
  <conditionalFormatting sqref="E110">
    <cfRule type="cellIs" dxfId="4283" priority="10645" operator="greaterThan">
      <formula>D110</formula>
    </cfRule>
  </conditionalFormatting>
  <conditionalFormatting sqref="E110">
    <cfRule type="cellIs" dxfId="4282" priority="10644" operator="greaterThan">
      <formula>D110</formula>
    </cfRule>
  </conditionalFormatting>
  <conditionalFormatting sqref="E110">
    <cfRule type="cellIs" dxfId="4281" priority="10643" operator="greaterThan">
      <formula>D110</formula>
    </cfRule>
  </conditionalFormatting>
  <conditionalFormatting sqref="E110">
    <cfRule type="cellIs" dxfId="4280" priority="10642" operator="greaterThan">
      <formula>D110</formula>
    </cfRule>
  </conditionalFormatting>
  <conditionalFormatting sqref="E136">
    <cfRule type="cellIs" dxfId="4279" priority="10613" operator="greaterThan">
      <formula>D136</formula>
    </cfRule>
  </conditionalFormatting>
  <conditionalFormatting sqref="E136">
    <cfRule type="cellIs" dxfId="4278" priority="10612" operator="greaterThan">
      <formula>D136</formula>
    </cfRule>
  </conditionalFormatting>
  <conditionalFormatting sqref="E136">
    <cfRule type="cellIs" dxfId="4277" priority="10611" operator="greaterThan">
      <formula>D136</formula>
    </cfRule>
  </conditionalFormatting>
  <conditionalFormatting sqref="E136">
    <cfRule type="cellIs" dxfId="4276" priority="10610" operator="greaterThan">
      <formula>D136</formula>
    </cfRule>
  </conditionalFormatting>
  <conditionalFormatting sqref="E136">
    <cfRule type="cellIs" dxfId="4275" priority="10609" operator="greaterThan">
      <formula>D136</formula>
    </cfRule>
  </conditionalFormatting>
  <conditionalFormatting sqref="E136">
    <cfRule type="cellIs" dxfId="4274" priority="10608" operator="greaterThan">
      <formula>D136</formula>
    </cfRule>
  </conditionalFormatting>
  <conditionalFormatting sqref="E136">
    <cfRule type="cellIs" dxfId="4273" priority="10607" operator="greaterThan">
      <formula>D136</formula>
    </cfRule>
  </conditionalFormatting>
  <conditionalFormatting sqref="E136">
    <cfRule type="cellIs" dxfId="4272" priority="10606" operator="greaterThan">
      <formula>D136</formula>
    </cfRule>
  </conditionalFormatting>
  <conditionalFormatting sqref="E137">
    <cfRule type="cellIs" dxfId="4271" priority="10605" operator="greaterThan">
      <formula>D137</formula>
    </cfRule>
  </conditionalFormatting>
  <conditionalFormatting sqref="E137">
    <cfRule type="cellIs" dxfId="4270" priority="10604" operator="greaterThan">
      <formula>D137</formula>
    </cfRule>
  </conditionalFormatting>
  <conditionalFormatting sqref="E137">
    <cfRule type="cellIs" dxfId="4269" priority="10603" operator="greaterThan">
      <formula>D137</formula>
    </cfRule>
  </conditionalFormatting>
  <conditionalFormatting sqref="E137">
    <cfRule type="cellIs" dxfId="4268" priority="10602" operator="greaterThan">
      <formula>D137</formula>
    </cfRule>
  </conditionalFormatting>
  <conditionalFormatting sqref="E137">
    <cfRule type="cellIs" dxfId="4267" priority="10601" operator="greaterThan">
      <formula>D137</formula>
    </cfRule>
  </conditionalFormatting>
  <conditionalFormatting sqref="E137">
    <cfRule type="cellIs" dxfId="4266" priority="10600" operator="greaterThan">
      <formula>D137</formula>
    </cfRule>
  </conditionalFormatting>
  <conditionalFormatting sqref="E137">
    <cfRule type="cellIs" dxfId="4265" priority="10599" operator="greaterThan">
      <formula>D137</formula>
    </cfRule>
  </conditionalFormatting>
  <conditionalFormatting sqref="E137">
    <cfRule type="cellIs" dxfId="4264" priority="10598" operator="greaterThan">
      <formula>D137</formula>
    </cfRule>
  </conditionalFormatting>
  <conditionalFormatting sqref="E138">
    <cfRule type="cellIs" dxfId="4263" priority="10597" operator="greaterThan">
      <formula>D138</formula>
    </cfRule>
  </conditionalFormatting>
  <conditionalFormatting sqref="E138">
    <cfRule type="cellIs" dxfId="4262" priority="10596" operator="greaterThan">
      <formula>D138</formula>
    </cfRule>
  </conditionalFormatting>
  <conditionalFormatting sqref="E138">
    <cfRule type="cellIs" dxfId="4261" priority="10595" operator="greaterThan">
      <formula>D138</formula>
    </cfRule>
  </conditionalFormatting>
  <conditionalFormatting sqref="E138">
    <cfRule type="cellIs" dxfId="4260" priority="10594" operator="greaterThan">
      <formula>D138</formula>
    </cfRule>
  </conditionalFormatting>
  <conditionalFormatting sqref="E138">
    <cfRule type="cellIs" dxfId="4259" priority="10593" operator="greaterThan">
      <formula>D138</formula>
    </cfRule>
  </conditionalFormatting>
  <conditionalFormatting sqref="E138">
    <cfRule type="cellIs" dxfId="4258" priority="10592" operator="greaterThan">
      <formula>D138</formula>
    </cfRule>
  </conditionalFormatting>
  <conditionalFormatting sqref="E138">
    <cfRule type="cellIs" dxfId="4257" priority="10591" operator="greaterThan">
      <formula>D138</formula>
    </cfRule>
  </conditionalFormatting>
  <conditionalFormatting sqref="E138">
    <cfRule type="cellIs" dxfId="4256" priority="10590" operator="greaterThan">
      <formula>D138</formula>
    </cfRule>
  </conditionalFormatting>
  <conditionalFormatting sqref="E139:E142">
    <cfRule type="cellIs" dxfId="4255" priority="10589" operator="greaterThan">
      <formula>D139</formula>
    </cfRule>
  </conditionalFormatting>
  <conditionalFormatting sqref="E139:E142">
    <cfRule type="cellIs" dxfId="4254" priority="10588" operator="greaterThan">
      <formula>D139</formula>
    </cfRule>
  </conditionalFormatting>
  <conditionalFormatting sqref="E139:E142">
    <cfRule type="cellIs" dxfId="4253" priority="10587" operator="greaterThan">
      <formula>D139</formula>
    </cfRule>
  </conditionalFormatting>
  <conditionalFormatting sqref="E139:E142">
    <cfRule type="cellIs" dxfId="4252" priority="10586" operator="greaterThan">
      <formula>D139</formula>
    </cfRule>
  </conditionalFormatting>
  <conditionalFormatting sqref="E139:E142">
    <cfRule type="cellIs" dxfId="4251" priority="10585" operator="greaterThan">
      <formula>D139</formula>
    </cfRule>
  </conditionalFormatting>
  <conditionalFormatting sqref="E139:E142">
    <cfRule type="cellIs" dxfId="4250" priority="10584" operator="greaterThan">
      <formula>D139</formula>
    </cfRule>
  </conditionalFormatting>
  <conditionalFormatting sqref="E139:E142">
    <cfRule type="cellIs" dxfId="4249" priority="10583" operator="greaterThan">
      <formula>D139</formula>
    </cfRule>
  </conditionalFormatting>
  <conditionalFormatting sqref="E139:E142">
    <cfRule type="cellIs" dxfId="4248" priority="10582" operator="greaterThan">
      <formula>D139</formula>
    </cfRule>
  </conditionalFormatting>
  <conditionalFormatting sqref="E143">
    <cfRule type="cellIs" dxfId="4247" priority="10581" operator="greaterThan">
      <formula>D143</formula>
    </cfRule>
  </conditionalFormatting>
  <conditionalFormatting sqref="E143">
    <cfRule type="cellIs" dxfId="4246" priority="10580" operator="greaterThan">
      <formula>D143</formula>
    </cfRule>
  </conditionalFormatting>
  <conditionalFormatting sqref="E143">
    <cfRule type="cellIs" dxfId="4245" priority="10579" operator="greaterThan">
      <formula>D143</formula>
    </cfRule>
  </conditionalFormatting>
  <conditionalFormatting sqref="E143">
    <cfRule type="cellIs" dxfId="4244" priority="10578" operator="greaterThan">
      <formula>D143</formula>
    </cfRule>
  </conditionalFormatting>
  <conditionalFormatting sqref="E143">
    <cfRule type="cellIs" dxfId="4243" priority="10577" operator="greaterThan">
      <formula>D143</formula>
    </cfRule>
  </conditionalFormatting>
  <conditionalFormatting sqref="E143">
    <cfRule type="cellIs" dxfId="4242" priority="10576" operator="greaterThan">
      <formula>D143</formula>
    </cfRule>
  </conditionalFormatting>
  <conditionalFormatting sqref="E143">
    <cfRule type="cellIs" dxfId="4241" priority="10575" operator="greaterThan">
      <formula>D143</formula>
    </cfRule>
  </conditionalFormatting>
  <conditionalFormatting sqref="E143">
    <cfRule type="cellIs" dxfId="4240" priority="10574" operator="greaterThan">
      <formula>D143</formula>
    </cfRule>
  </conditionalFormatting>
  <conditionalFormatting sqref="E129">
    <cfRule type="cellIs" dxfId="4239" priority="10573" operator="greaterThan">
      <formula>D129</formula>
    </cfRule>
  </conditionalFormatting>
  <conditionalFormatting sqref="E129">
    <cfRule type="cellIs" dxfId="4238" priority="10572" operator="greaterThan">
      <formula>D129</formula>
    </cfRule>
  </conditionalFormatting>
  <conditionalFormatting sqref="E129">
    <cfRule type="cellIs" dxfId="4237" priority="10571" operator="greaterThan">
      <formula>D129</formula>
    </cfRule>
  </conditionalFormatting>
  <conditionalFormatting sqref="E129">
    <cfRule type="cellIs" dxfId="4236" priority="10570" operator="greaterThan">
      <formula>D129</formula>
    </cfRule>
  </conditionalFormatting>
  <conditionalFormatting sqref="E129">
    <cfRule type="cellIs" dxfId="4235" priority="10569" operator="greaterThan">
      <formula>D129</formula>
    </cfRule>
  </conditionalFormatting>
  <conditionalFormatting sqref="E129">
    <cfRule type="cellIs" dxfId="4234" priority="10568" operator="greaterThan">
      <formula>D129</formula>
    </cfRule>
  </conditionalFormatting>
  <conditionalFormatting sqref="E129">
    <cfRule type="cellIs" dxfId="4233" priority="10567" operator="greaterThan">
      <formula>D129</formula>
    </cfRule>
  </conditionalFormatting>
  <conditionalFormatting sqref="E129">
    <cfRule type="cellIs" dxfId="4232" priority="10566" operator="greaterThan">
      <formula>D129</formula>
    </cfRule>
  </conditionalFormatting>
  <conditionalFormatting sqref="E129">
    <cfRule type="cellIs" dxfId="4231" priority="10565" operator="greaterThan">
      <formula>D129</formula>
    </cfRule>
  </conditionalFormatting>
  <conditionalFormatting sqref="E134 H134 K134 N134 Q134 T134 W134 Z134 AC134 AF134 AI134 AL134 E86:E110 H86:H95 K86:K110 N86:N110 Q86:Q110 AC86:AC110 AF86:AF110 T86:T110 W86:W110 Z86:Z110 AI86:AI110 AL86:AL110 E120:E121 H120:H121 K120:K121 N120:N121 Q120:Q121 T120:T121 W120:W121 Z120:Z121 AF120:AF121 AI120:AI121 AL120:AL121 AC120:AC121 H97:H103 H105:H110">
    <cfRule type="cellIs" dxfId="4230" priority="10544" operator="greaterThan">
      <formula>#REF!</formula>
    </cfRule>
  </conditionalFormatting>
  <conditionalFormatting sqref="E134">
    <cfRule type="cellIs" dxfId="4229" priority="10543" operator="greaterThan">
      <formula>D134</formula>
    </cfRule>
  </conditionalFormatting>
  <conditionalFormatting sqref="E134">
    <cfRule type="cellIs" dxfId="4228" priority="10542" operator="greaterThan">
      <formula>D134</formula>
    </cfRule>
  </conditionalFormatting>
  <conditionalFormatting sqref="E134">
    <cfRule type="cellIs" dxfId="4227" priority="10541" operator="greaterThan">
      <formula>D134</formula>
    </cfRule>
  </conditionalFormatting>
  <conditionalFormatting sqref="E134">
    <cfRule type="cellIs" dxfId="4226" priority="10540" operator="greaterThan">
      <formula>D134</formula>
    </cfRule>
  </conditionalFormatting>
  <conditionalFormatting sqref="E134">
    <cfRule type="cellIs" dxfId="4225" priority="10539" operator="greaterThan">
      <formula>D134</formula>
    </cfRule>
  </conditionalFormatting>
  <conditionalFormatting sqref="E134">
    <cfRule type="cellIs" dxfId="4224" priority="10538" operator="greaterThan">
      <formula>D134</formula>
    </cfRule>
  </conditionalFormatting>
  <conditionalFormatting sqref="E134">
    <cfRule type="cellIs" dxfId="4223" priority="10537" operator="greaterThan">
      <formula>D134</formula>
    </cfRule>
  </conditionalFormatting>
  <conditionalFormatting sqref="E134">
    <cfRule type="cellIs" dxfId="4222" priority="10536" operator="greaterThan">
      <formula>D134</formula>
    </cfRule>
  </conditionalFormatting>
  <conditionalFormatting sqref="E134">
    <cfRule type="cellIs" dxfId="4221" priority="10535" operator="greaterThan">
      <formula>D134</formula>
    </cfRule>
  </conditionalFormatting>
  <conditionalFormatting sqref="E134">
    <cfRule type="cellIs" dxfId="4220" priority="10534" operator="greaterThan">
      <formula>D134</formula>
    </cfRule>
  </conditionalFormatting>
  <conditionalFormatting sqref="E85">
    <cfRule type="cellIs" dxfId="4219" priority="10531" operator="greaterThan">
      <formula>D85</formula>
    </cfRule>
  </conditionalFormatting>
  <conditionalFormatting sqref="E86">
    <cfRule type="cellIs" dxfId="4218" priority="10521" operator="greaterThan">
      <formula>D86</formula>
    </cfRule>
  </conditionalFormatting>
  <conditionalFormatting sqref="E86">
    <cfRule type="cellIs" dxfId="4217" priority="10519" operator="greaterThan">
      <formula>D86</formula>
    </cfRule>
  </conditionalFormatting>
  <conditionalFormatting sqref="E86">
    <cfRule type="cellIs" dxfId="4216" priority="10518" operator="greaterThan">
      <formula>D86</formula>
    </cfRule>
  </conditionalFormatting>
  <conditionalFormatting sqref="E86">
    <cfRule type="cellIs" dxfId="4215" priority="10517" operator="greaterThan">
      <formula>D86</formula>
    </cfRule>
  </conditionalFormatting>
  <conditionalFormatting sqref="E86">
    <cfRule type="cellIs" dxfId="4214" priority="10516" operator="greaterThan">
      <formula>D86</formula>
    </cfRule>
  </conditionalFormatting>
  <conditionalFormatting sqref="E86">
    <cfRule type="cellIs" dxfId="4213" priority="10515" operator="greaterThan">
      <formula>D86</formula>
    </cfRule>
  </conditionalFormatting>
  <conditionalFormatting sqref="E86">
    <cfRule type="cellIs" dxfId="4212" priority="10514" operator="greaterThan">
      <formula>D86</formula>
    </cfRule>
  </conditionalFormatting>
  <conditionalFormatting sqref="E86">
    <cfRule type="cellIs" dxfId="4211" priority="10513" operator="greaterThan">
      <formula>D86</formula>
    </cfRule>
  </conditionalFormatting>
  <conditionalFormatting sqref="E86">
    <cfRule type="cellIs" dxfId="4210" priority="10512" operator="greaterThan">
      <formula>D86</formula>
    </cfRule>
  </conditionalFormatting>
  <conditionalFormatting sqref="E86">
    <cfRule type="cellIs" dxfId="4209" priority="10511" operator="greaterThan">
      <formula>D86</formula>
    </cfRule>
  </conditionalFormatting>
  <conditionalFormatting sqref="E86">
    <cfRule type="cellIs" dxfId="4208" priority="10510" operator="greaterThan">
      <formula>D86</formula>
    </cfRule>
  </conditionalFormatting>
  <conditionalFormatting sqref="E87">
    <cfRule type="cellIs" dxfId="4207" priority="10509" operator="greaterThan">
      <formula>D87</formula>
    </cfRule>
  </conditionalFormatting>
  <conditionalFormatting sqref="E87">
    <cfRule type="cellIs" dxfId="4206" priority="10507" operator="greaterThan">
      <formula>D87</formula>
    </cfRule>
  </conditionalFormatting>
  <conditionalFormatting sqref="E87">
    <cfRule type="cellIs" dxfId="4205" priority="10506" operator="greaterThan">
      <formula>D87</formula>
    </cfRule>
  </conditionalFormatting>
  <conditionalFormatting sqref="E87">
    <cfRule type="cellIs" dxfId="4204" priority="10505" operator="greaterThan">
      <formula>D87</formula>
    </cfRule>
  </conditionalFormatting>
  <conditionalFormatting sqref="E87">
    <cfRule type="cellIs" dxfId="4203" priority="10504" operator="greaterThan">
      <formula>D87</formula>
    </cfRule>
  </conditionalFormatting>
  <conditionalFormatting sqref="E87">
    <cfRule type="cellIs" dxfId="4202" priority="10503" operator="greaterThan">
      <formula>D87</formula>
    </cfRule>
  </conditionalFormatting>
  <conditionalFormatting sqref="E87">
    <cfRule type="cellIs" dxfId="4201" priority="10502" operator="greaterThan">
      <formula>D87</formula>
    </cfRule>
  </conditionalFormatting>
  <conditionalFormatting sqref="E87">
    <cfRule type="cellIs" dxfId="4200" priority="10501" operator="greaterThan">
      <formula>D87</formula>
    </cfRule>
  </conditionalFormatting>
  <conditionalFormatting sqref="E87">
    <cfRule type="cellIs" dxfId="4199" priority="10500" operator="greaterThan">
      <formula>D87</formula>
    </cfRule>
  </conditionalFormatting>
  <conditionalFormatting sqref="E87">
    <cfRule type="cellIs" dxfId="4198" priority="10499" operator="greaterThan">
      <formula>D87</formula>
    </cfRule>
  </conditionalFormatting>
  <conditionalFormatting sqref="E87">
    <cfRule type="cellIs" dxfId="4197" priority="10498" operator="greaterThan">
      <formula>D87</formula>
    </cfRule>
  </conditionalFormatting>
  <conditionalFormatting sqref="E88">
    <cfRule type="cellIs" dxfId="4196" priority="10497" operator="greaterThan">
      <formula>D88</formula>
    </cfRule>
  </conditionalFormatting>
  <conditionalFormatting sqref="E88">
    <cfRule type="cellIs" dxfId="4195" priority="10495" operator="greaterThan">
      <formula>D88</formula>
    </cfRule>
  </conditionalFormatting>
  <conditionalFormatting sqref="E88">
    <cfRule type="cellIs" dxfId="4194" priority="10494" operator="greaterThan">
      <formula>D88</formula>
    </cfRule>
  </conditionalFormatting>
  <conditionalFormatting sqref="E88">
    <cfRule type="cellIs" dxfId="4193" priority="10493" operator="greaterThan">
      <formula>D88</formula>
    </cfRule>
  </conditionalFormatting>
  <conditionalFormatting sqref="E88">
    <cfRule type="cellIs" dxfId="4192" priority="10492" operator="greaterThan">
      <formula>D88</formula>
    </cfRule>
  </conditionalFormatting>
  <conditionalFormatting sqref="E88">
    <cfRule type="cellIs" dxfId="4191" priority="10491" operator="greaterThan">
      <formula>D88</formula>
    </cfRule>
  </conditionalFormatting>
  <conditionalFormatting sqref="E88">
    <cfRule type="cellIs" dxfId="4190" priority="10490" operator="greaterThan">
      <formula>D88</formula>
    </cfRule>
  </conditionalFormatting>
  <conditionalFormatting sqref="E88">
    <cfRule type="cellIs" dxfId="4189" priority="10489" operator="greaterThan">
      <formula>D88</formula>
    </cfRule>
  </conditionalFormatting>
  <conditionalFormatting sqref="E88">
    <cfRule type="cellIs" dxfId="4188" priority="10488" operator="greaterThan">
      <formula>D88</formula>
    </cfRule>
  </conditionalFormatting>
  <conditionalFormatting sqref="E88">
    <cfRule type="cellIs" dxfId="4187" priority="10487" operator="greaterThan">
      <formula>D88</formula>
    </cfRule>
  </conditionalFormatting>
  <conditionalFormatting sqref="E88">
    <cfRule type="cellIs" dxfId="4186" priority="10486" operator="greaterThan">
      <formula>D88</formula>
    </cfRule>
  </conditionalFormatting>
  <conditionalFormatting sqref="E89:E90">
    <cfRule type="cellIs" dxfId="4185" priority="10485" operator="greaterThan">
      <formula>D89</formula>
    </cfRule>
  </conditionalFormatting>
  <conditionalFormatting sqref="E89:E90">
    <cfRule type="cellIs" dxfId="4184" priority="10483" operator="greaterThan">
      <formula>D89</formula>
    </cfRule>
  </conditionalFormatting>
  <conditionalFormatting sqref="E89:E90">
    <cfRule type="cellIs" dxfId="4183" priority="10482" operator="greaterThan">
      <formula>D89</formula>
    </cfRule>
  </conditionalFormatting>
  <conditionalFormatting sqref="E89:E90">
    <cfRule type="cellIs" dxfId="4182" priority="10481" operator="greaterThan">
      <formula>D89</formula>
    </cfRule>
  </conditionalFormatting>
  <conditionalFormatting sqref="E89:E90">
    <cfRule type="cellIs" dxfId="4181" priority="10480" operator="greaterThan">
      <formula>D89</formula>
    </cfRule>
  </conditionalFormatting>
  <conditionalFormatting sqref="E89:E90">
    <cfRule type="cellIs" dxfId="4180" priority="10479" operator="greaterThan">
      <formula>D89</formula>
    </cfRule>
  </conditionalFormatting>
  <conditionalFormatting sqref="E89:E90">
    <cfRule type="cellIs" dxfId="4179" priority="10478" operator="greaterThan">
      <formula>D89</formula>
    </cfRule>
  </conditionalFormatting>
  <conditionalFormatting sqref="E89:E90">
    <cfRule type="cellIs" dxfId="4178" priority="10477" operator="greaterThan">
      <formula>D89</formula>
    </cfRule>
  </conditionalFormatting>
  <conditionalFormatting sqref="E89:E90">
    <cfRule type="cellIs" dxfId="4177" priority="10476" operator="greaterThan">
      <formula>D89</formula>
    </cfRule>
  </conditionalFormatting>
  <conditionalFormatting sqref="E89:E90">
    <cfRule type="cellIs" dxfId="4176" priority="10475" operator="greaterThan">
      <formula>D89</formula>
    </cfRule>
  </conditionalFormatting>
  <conditionalFormatting sqref="E89:E90">
    <cfRule type="cellIs" dxfId="4175" priority="10474" operator="greaterThan">
      <formula>D89</formula>
    </cfRule>
  </conditionalFormatting>
  <conditionalFormatting sqref="E91:E94">
    <cfRule type="cellIs" dxfId="4174" priority="10473" operator="greaterThan">
      <formula>D91</formula>
    </cfRule>
  </conditionalFormatting>
  <conditionalFormatting sqref="E91:E94">
    <cfRule type="cellIs" dxfId="4173" priority="10471" operator="greaterThan">
      <formula>D91</formula>
    </cfRule>
  </conditionalFormatting>
  <conditionalFormatting sqref="E91:E94">
    <cfRule type="cellIs" dxfId="4172" priority="10470" operator="greaterThan">
      <formula>D91</formula>
    </cfRule>
  </conditionalFormatting>
  <conditionalFormatting sqref="E91:E94">
    <cfRule type="cellIs" dxfId="4171" priority="10469" operator="greaterThan">
      <formula>D91</formula>
    </cfRule>
  </conditionalFormatting>
  <conditionalFormatting sqref="E91:E94">
    <cfRule type="cellIs" dxfId="4170" priority="10468" operator="greaterThan">
      <formula>D91</formula>
    </cfRule>
  </conditionalFormatting>
  <conditionalFormatting sqref="E91:E94">
    <cfRule type="cellIs" dxfId="4169" priority="10467" operator="greaterThan">
      <formula>D91</formula>
    </cfRule>
  </conditionalFormatting>
  <conditionalFormatting sqref="E91:E94">
    <cfRule type="cellIs" dxfId="4168" priority="10466" operator="greaterThan">
      <formula>D91</formula>
    </cfRule>
  </conditionalFormatting>
  <conditionalFormatting sqref="E91:E94">
    <cfRule type="cellIs" dxfId="4167" priority="10465" operator="greaterThan">
      <formula>D91</formula>
    </cfRule>
  </conditionalFormatting>
  <conditionalFormatting sqref="E91:E94">
    <cfRule type="cellIs" dxfId="4166" priority="10464" operator="greaterThan">
      <formula>D91</formula>
    </cfRule>
  </conditionalFormatting>
  <conditionalFormatting sqref="E91:E94">
    <cfRule type="cellIs" dxfId="4165" priority="10463" operator="greaterThan">
      <formula>D91</formula>
    </cfRule>
  </conditionalFormatting>
  <conditionalFormatting sqref="E91:E94">
    <cfRule type="cellIs" dxfId="4164" priority="10462" operator="greaterThan">
      <formula>D91</formula>
    </cfRule>
  </conditionalFormatting>
  <conditionalFormatting sqref="E122">
    <cfRule type="cellIs" dxfId="4163" priority="10406" operator="greaterThan">
      <formula>D122</formula>
    </cfRule>
  </conditionalFormatting>
  <conditionalFormatting sqref="E123:E126">
    <cfRule type="cellIs" dxfId="4162" priority="10397" operator="greaterThan">
      <formula>D123</formula>
    </cfRule>
  </conditionalFormatting>
  <conditionalFormatting sqref="E127">
    <cfRule type="cellIs" dxfId="4161" priority="10396" operator="greaterThan">
      <formula>D127</formula>
    </cfRule>
  </conditionalFormatting>
  <conditionalFormatting sqref="H129:H134">
    <cfRule type="cellIs" dxfId="4160" priority="5801" operator="greaterThan">
      <formula>G129</formula>
    </cfRule>
  </conditionalFormatting>
  <conditionalFormatting sqref="H136:H143">
    <cfRule type="cellIs" dxfId="4159" priority="5800" operator="greaterThan">
      <formula>G136</formula>
    </cfRule>
  </conditionalFormatting>
  <conditionalFormatting sqref="H105:H110">
    <cfRule type="cellIs" dxfId="4158" priority="5798" operator="greaterThan">
      <formula>G105</formula>
    </cfRule>
  </conditionalFormatting>
  <conditionalFormatting sqref="H105:H110">
    <cfRule type="cellIs" dxfId="4157" priority="5797" operator="greaterThan">
      <formula>G105</formula>
    </cfRule>
  </conditionalFormatting>
  <conditionalFormatting sqref="H62">
    <cfRule type="cellIs" dxfId="4156" priority="5793" operator="greaterThan">
      <formula>G62</formula>
    </cfRule>
  </conditionalFormatting>
  <conditionalFormatting sqref="H63">
    <cfRule type="cellIs" dxfId="4155" priority="5792" operator="greaterThan">
      <formula>G63</formula>
    </cfRule>
  </conditionalFormatting>
  <conditionalFormatting sqref="H64">
    <cfRule type="cellIs" dxfId="4154" priority="5791" operator="greaterThan">
      <formula>G64</formula>
    </cfRule>
  </conditionalFormatting>
  <conditionalFormatting sqref="H65:H68">
    <cfRule type="cellIs" dxfId="4153" priority="5790" operator="greaterThan">
      <formula>G65</formula>
    </cfRule>
  </conditionalFormatting>
  <conditionalFormatting sqref="H71">
    <cfRule type="cellIs" dxfId="4152" priority="5788" operator="greaterThan">
      <formula>G71</formula>
    </cfRule>
  </conditionalFormatting>
  <conditionalFormatting sqref="H72:H73">
    <cfRule type="cellIs" dxfId="4151" priority="5786" operator="greaterThan">
      <formula>G72</formula>
    </cfRule>
  </conditionalFormatting>
  <conditionalFormatting sqref="H74:H75">
    <cfRule type="cellIs" dxfId="4150" priority="5784" operator="greaterThan">
      <formula>G74</formula>
    </cfRule>
  </conditionalFormatting>
  <conditionalFormatting sqref="H74:H75">
    <cfRule type="cellIs" dxfId="4149" priority="5783" operator="greaterThan">
      <formula>G74</formula>
    </cfRule>
  </conditionalFormatting>
  <conditionalFormatting sqref="H77">
    <cfRule type="cellIs" dxfId="4148" priority="5779" operator="greaterThan">
      <formula>G77</formula>
    </cfRule>
  </conditionalFormatting>
  <conditionalFormatting sqref="H78">
    <cfRule type="cellIs" dxfId="4147" priority="5778" operator="greaterThan">
      <formula>G78</formula>
    </cfRule>
  </conditionalFormatting>
  <conditionalFormatting sqref="H79:H82">
    <cfRule type="cellIs" dxfId="4146" priority="5777" operator="greaterThan">
      <formula>G79</formula>
    </cfRule>
  </conditionalFormatting>
  <conditionalFormatting sqref="H46">
    <cfRule type="cellIs" dxfId="4145" priority="5773" operator="greaterThan">
      <formula>G46</formula>
    </cfRule>
  </conditionalFormatting>
  <conditionalFormatting sqref="H47">
    <cfRule type="cellIs" dxfId="4144" priority="5772" operator="greaterThan">
      <formula>G47</formula>
    </cfRule>
  </conditionalFormatting>
  <conditionalFormatting sqref="H48">
    <cfRule type="cellIs" dxfId="4143" priority="5771" operator="greaterThan">
      <formula>G48</formula>
    </cfRule>
  </conditionalFormatting>
  <conditionalFormatting sqref="H49:H50">
    <cfRule type="cellIs" dxfId="4142" priority="5770" operator="greaterThan">
      <formula>G49</formula>
    </cfRule>
  </conditionalFormatting>
  <conditionalFormatting sqref="H51">
    <cfRule type="cellIs" dxfId="4141" priority="5769" operator="greaterThan">
      <formula>G51</formula>
    </cfRule>
  </conditionalFormatting>
  <conditionalFormatting sqref="H52">
    <cfRule type="cellIs" dxfId="4140" priority="5768" operator="greaterThan">
      <formula>G52</formula>
    </cfRule>
  </conditionalFormatting>
  <conditionalFormatting sqref="H53">
    <cfRule type="cellIs" dxfId="4139" priority="5767" operator="greaterThan">
      <formula>G53</formula>
    </cfRule>
  </conditionalFormatting>
  <conditionalFormatting sqref="H55">
    <cfRule type="cellIs" dxfId="4138" priority="5765" operator="greaterThan">
      <formula>G55</formula>
    </cfRule>
  </conditionalFormatting>
  <conditionalFormatting sqref="H60">
    <cfRule type="cellIs" dxfId="4137" priority="5764" operator="greaterThan">
      <formula>G60</formula>
    </cfRule>
  </conditionalFormatting>
  <conditionalFormatting sqref="H112">
    <cfRule type="cellIs" dxfId="4136" priority="5763" operator="greaterThan">
      <formula>G112</formula>
    </cfRule>
  </conditionalFormatting>
  <conditionalFormatting sqref="H112">
    <cfRule type="cellIs" dxfId="4135" priority="5762" operator="greaterThan">
      <formula>G112</formula>
    </cfRule>
  </conditionalFormatting>
  <conditionalFormatting sqref="H113">
    <cfRule type="cellIs" dxfId="4134" priority="5761" operator="greaterThan">
      <formula>G113</formula>
    </cfRule>
  </conditionalFormatting>
  <conditionalFormatting sqref="H113">
    <cfRule type="cellIs" dxfId="4133" priority="5760" operator="greaterThan">
      <formula>G113</formula>
    </cfRule>
  </conditionalFormatting>
  <conditionalFormatting sqref="H114:H117">
    <cfRule type="cellIs" dxfId="4132" priority="5759" operator="greaterThan">
      <formula>G114</formula>
    </cfRule>
  </conditionalFormatting>
  <conditionalFormatting sqref="H114:H117">
    <cfRule type="cellIs" dxfId="4131" priority="5758" operator="greaterThan">
      <formula>G114</formula>
    </cfRule>
  </conditionalFormatting>
  <conditionalFormatting sqref="H35">
    <cfRule type="cellIs" dxfId="4130" priority="5749" operator="greaterThan">
      <formula>G35</formula>
    </cfRule>
  </conditionalFormatting>
  <conditionalFormatting sqref="H35">
    <cfRule type="cellIs" dxfId="4129" priority="5748" operator="greaterThan">
      <formula>G35</formula>
    </cfRule>
  </conditionalFormatting>
  <conditionalFormatting sqref="H35">
    <cfRule type="cellIs" dxfId="4128" priority="5747" operator="greaterThan">
      <formula>G35</formula>
    </cfRule>
  </conditionalFormatting>
  <conditionalFormatting sqref="H36">
    <cfRule type="cellIs" dxfId="4127" priority="5746" operator="greaterThan">
      <formula>G36</formula>
    </cfRule>
  </conditionalFormatting>
  <conditionalFormatting sqref="H36">
    <cfRule type="cellIs" dxfId="4126" priority="5745" operator="greaterThan">
      <formula>G36</formula>
    </cfRule>
  </conditionalFormatting>
  <conditionalFormatting sqref="H36">
    <cfRule type="cellIs" dxfId="4125" priority="5744" operator="greaterThan">
      <formula>G36</formula>
    </cfRule>
  </conditionalFormatting>
  <conditionalFormatting sqref="H97:H98">
    <cfRule type="cellIs" dxfId="4124" priority="5737" operator="greaterThan">
      <formula>G97</formula>
    </cfRule>
  </conditionalFormatting>
  <conditionalFormatting sqref="H97:H98">
    <cfRule type="cellIs" dxfId="4123" priority="5736" operator="greaterThan">
      <formula>G97</formula>
    </cfRule>
  </conditionalFormatting>
  <conditionalFormatting sqref="H97:H98">
    <cfRule type="cellIs" dxfId="4122" priority="5735" operator="greaterThan">
      <formula>G97</formula>
    </cfRule>
  </conditionalFormatting>
  <conditionalFormatting sqref="H97:H98">
    <cfRule type="cellIs" dxfId="4121" priority="5734" operator="greaterThan">
      <formula>G97</formula>
    </cfRule>
  </conditionalFormatting>
  <conditionalFormatting sqref="H99:H102">
    <cfRule type="cellIs" dxfId="4120" priority="5733" operator="greaterThan">
      <formula>G99</formula>
    </cfRule>
  </conditionalFormatting>
  <conditionalFormatting sqref="H99:H102">
    <cfRule type="cellIs" dxfId="4119" priority="5732" operator="greaterThan">
      <formula>G99</formula>
    </cfRule>
  </conditionalFormatting>
  <conditionalFormatting sqref="H99:H102">
    <cfRule type="cellIs" dxfId="4118" priority="5731" operator="greaterThan">
      <formula>G99</formula>
    </cfRule>
  </conditionalFormatting>
  <conditionalFormatting sqref="H99:H102">
    <cfRule type="cellIs" dxfId="4117" priority="5730" operator="greaterThan">
      <formula>G99</formula>
    </cfRule>
  </conditionalFormatting>
  <conditionalFormatting sqref="H105">
    <cfRule type="cellIs" dxfId="4116" priority="5725" operator="greaterThan">
      <formula>G105</formula>
    </cfRule>
  </conditionalFormatting>
  <conditionalFormatting sqref="H105">
    <cfRule type="cellIs" dxfId="4115" priority="5724" operator="greaterThan">
      <formula>G105</formula>
    </cfRule>
  </conditionalFormatting>
  <conditionalFormatting sqref="H105">
    <cfRule type="cellIs" dxfId="4114" priority="5723" operator="greaterThan">
      <formula>G105</formula>
    </cfRule>
  </conditionalFormatting>
  <conditionalFormatting sqref="H105">
    <cfRule type="cellIs" dxfId="4113" priority="5722" operator="greaterThan">
      <formula>G105</formula>
    </cfRule>
  </conditionalFormatting>
  <conditionalFormatting sqref="H105">
    <cfRule type="cellIs" dxfId="4112" priority="5721" operator="greaterThan">
      <formula>G105</formula>
    </cfRule>
  </conditionalFormatting>
  <conditionalFormatting sqref="H106:H109">
    <cfRule type="cellIs" dxfId="4111" priority="5720" operator="greaterThan">
      <formula>G106</formula>
    </cfRule>
  </conditionalFormatting>
  <conditionalFormatting sqref="H106:H109">
    <cfRule type="cellIs" dxfId="4110" priority="5719" operator="greaterThan">
      <formula>G106</formula>
    </cfRule>
  </conditionalFormatting>
  <conditionalFormatting sqref="H106:H109">
    <cfRule type="cellIs" dxfId="4109" priority="5718" operator="greaterThan">
      <formula>G106</formula>
    </cfRule>
  </conditionalFormatting>
  <conditionalFormatting sqref="H106:H109">
    <cfRule type="cellIs" dxfId="4108" priority="5717" operator="greaterThan">
      <formula>G106</formula>
    </cfRule>
  </conditionalFormatting>
  <conditionalFormatting sqref="H106:H109">
    <cfRule type="cellIs" dxfId="4107" priority="5716" operator="greaterThan">
      <formula>G106</formula>
    </cfRule>
  </conditionalFormatting>
  <conditionalFormatting sqref="H110">
    <cfRule type="cellIs" dxfId="4106" priority="5715" operator="greaterThan">
      <formula>G110</formula>
    </cfRule>
  </conditionalFormatting>
  <conditionalFormatting sqref="H110">
    <cfRule type="cellIs" dxfId="4105" priority="5714" operator="greaterThan">
      <formula>G110</formula>
    </cfRule>
  </conditionalFormatting>
  <conditionalFormatting sqref="H110">
    <cfRule type="cellIs" dxfId="4104" priority="5713" operator="greaterThan">
      <formula>G110</formula>
    </cfRule>
  </conditionalFormatting>
  <conditionalFormatting sqref="H110">
    <cfRule type="cellIs" dxfId="4103" priority="5712" operator="greaterThan">
      <formula>G110</formula>
    </cfRule>
  </conditionalFormatting>
  <conditionalFormatting sqref="H110">
    <cfRule type="cellIs" dxfId="4102" priority="5711" operator="greaterThan">
      <formula>G110</formula>
    </cfRule>
  </conditionalFormatting>
  <conditionalFormatting sqref="H136">
    <cfRule type="cellIs" dxfId="4101" priority="5682" operator="greaterThan">
      <formula>G136</formula>
    </cfRule>
  </conditionalFormatting>
  <conditionalFormatting sqref="H136">
    <cfRule type="cellIs" dxfId="4100" priority="5681" operator="greaterThan">
      <formula>G136</formula>
    </cfRule>
  </conditionalFormatting>
  <conditionalFormatting sqref="H136">
    <cfRule type="cellIs" dxfId="4099" priority="5680" operator="greaterThan">
      <formula>G136</formula>
    </cfRule>
  </conditionalFormatting>
  <conditionalFormatting sqref="H136">
    <cfRule type="cellIs" dxfId="4098" priority="5679" operator="greaterThan">
      <formula>G136</formula>
    </cfRule>
  </conditionalFormatting>
  <conditionalFormatting sqref="H136">
    <cfRule type="cellIs" dxfId="4097" priority="5678" operator="greaterThan">
      <formula>G136</formula>
    </cfRule>
  </conditionalFormatting>
  <conditionalFormatting sqref="H136">
    <cfRule type="cellIs" dxfId="4096" priority="5677" operator="greaterThan">
      <formula>G136</formula>
    </cfRule>
  </conditionalFormatting>
  <conditionalFormatting sqref="H136">
    <cfRule type="cellIs" dxfId="4095" priority="5676" operator="greaterThan">
      <formula>G136</formula>
    </cfRule>
  </conditionalFormatting>
  <conditionalFormatting sqref="H136">
    <cfRule type="cellIs" dxfId="4094" priority="5675" operator="greaterThan">
      <formula>G136</formula>
    </cfRule>
  </conditionalFormatting>
  <conditionalFormatting sqref="H137">
    <cfRule type="cellIs" dxfId="4093" priority="5674" operator="greaterThan">
      <formula>G137</formula>
    </cfRule>
  </conditionalFormatting>
  <conditionalFormatting sqref="H137">
    <cfRule type="cellIs" dxfId="4092" priority="5673" operator="greaterThan">
      <formula>G137</formula>
    </cfRule>
  </conditionalFormatting>
  <conditionalFormatting sqref="H137">
    <cfRule type="cellIs" dxfId="4091" priority="5672" operator="greaterThan">
      <formula>G137</formula>
    </cfRule>
  </conditionalFormatting>
  <conditionalFormatting sqref="H137">
    <cfRule type="cellIs" dxfId="4090" priority="5671" operator="greaterThan">
      <formula>G137</formula>
    </cfRule>
  </conditionalFormatting>
  <conditionalFormatting sqref="H137">
    <cfRule type="cellIs" dxfId="4089" priority="5670" operator="greaterThan">
      <formula>G137</formula>
    </cfRule>
  </conditionalFormatting>
  <conditionalFormatting sqref="H137">
    <cfRule type="cellIs" dxfId="4088" priority="5669" operator="greaterThan">
      <formula>G137</formula>
    </cfRule>
  </conditionalFormatting>
  <conditionalFormatting sqref="H137">
    <cfRule type="cellIs" dxfId="4087" priority="5668" operator="greaterThan">
      <formula>G137</formula>
    </cfRule>
  </conditionalFormatting>
  <conditionalFormatting sqref="H137">
    <cfRule type="cellIs" dxfId="4086" priority="5667" operator="greaterThan">
      <formula>G137</formula>
    </cfRule>
  </conditionalFormatting>
  <conditionalFormatting sqref="H138">
    <cfRule type="cellIs" dxfId="4085" priority="5666" operator="greaterThan">
      <formula>G138</formula>
    </cfRule>
  </conditionalFormatting>
  <conditionalFormatting sqref="H138">
    <cfRule type="cellIs" dxfId="4084" priority="5665" operator="greaterThan">
      <formula>G138</formula>
    </cfRule>
  </conditionalFormatting>
  <conditionalFormatting sqref="H138">
    <cfRule type="cellIs" dxfId="4083" priority="5664" operator="greaterThan">
      <formula>G138</formula>
    </cfRule>
  </conditionalFormatting>
  <conditionalFormatting sqref="H138">
    <cfRule type="cellIs" dxfId="4082" priority="5663" operator="greaterThan">
      <formula>G138</formula>
    </cfRule>
  </conditionalFormatting>
  <conditionalFormatting sqref="H138">
    <cfRule type="cellIs" dxfId="4081" priority="5662" operator="greaterThan">
      <formula>G138</formula>
    </cfRule>
  </conditionalFormatting>
  <conditionalFormatting sqref="H138">
    <cfRule type="cellIs" dxfId="4080" priority="5661" operator="greaterThan">
      <formula>G138</formula>
    </cfRule>
  </conditionalFormatting>
  <conditionalFormatting sqref="H138">
    <cfRule type="cellIs" dxfId="4079" priority="5660" operator="greaterThan">
      <formula>G138</formula>
    </cfRule>
  </conditionalFormatting>
  <conditionalFormatting sqref="H138">
    <cfRule type="cellIs" dxfId="4078" priority="5659" operator="greaterThan">
      <formula>G138</formula>
    </cfRule>
  </conditionalFormatting>
  <conditionalFormatting sqref="H139:H142">
    <cfRule type="cellIs" dxfId="4077" priority="5658" operator="greaterThan">
      <formula>G139</formula>
    </cfRule>
  </conditionalFormatting>
  <conditionalFormatting sqref="H139:H142">
    <cfRule type="cellIs" dxfId="4076" priority="5657" operator="greaterThan">
      <formula>G139</formula>
    </cfRule>
  </conditionalFormatting>
  <conditionalFormatting sqref="H139:H142">
    <cfRule type="cellIs" dxfId="4075" priority="5656" operator="greaterThan">
      <formula>G139</formula>
    </cfRule>
  </conditionalFormatting>
  <conditionalFormatting sqref="H139:H142">
    <cfRule type="cellIs" dxfId="4074" priority="5655" operator="greaterThan">
      <formula>G139</formula>
    </cfRule>
  </conditionalFormatting>
  <conditionalFormatting sqref="H139:H142">
    <cfRule type="cellIs" dxfId="4073" priority="5654" operator="greaterThan">
      <formula>G139</formula>
    </cfRule>
  </conditionalFormatting>
  <conditionalFormatting sqref="H139:H142">
    <cfRule type="cellIs" dxfId="4072" priority="5653" operator="greaterThan">
      <formula>G139</formula>
    </cfRule>
  </conditionalFormatting>
  <conditionalFormatting sqref="H139:H142">
    <cfRule type="cellIs" dxfId="4071" priority="5652" operator="greaterThan">
      <formula>G139</formula>
    </cfRule>
  </conditionalFormatting>
  <conditionalFormatting sqref="H139:H142">
    <cfRule type="cellIs" dxfId="4070" priority="5651" operator="greaterThan">
      <formula>G139</formula>
    </cfRule>
  </conditionalFormatting>
  <conditionalFormatting sqref="H143">
    <cfRule type="cellIs" dxfId="4069" priority="5650" operator="greaterThan">
      <formula>G143</formula>
    </cfRule>
  </conditionalFormatting>
  <conditionalFormatting sqref="H143">
    <cfRule type="cellIs" dxfId="4068" priority="5649" operator="greaterThan">
      <formula>G143</formula>
    </cfRule>
  </conditionalFormatting>
  <conditionalFormatting sqref="H143">
    <cfRule type="cellIs" dxfId="4067" priority="5648" operator="greaterThan">
      <formula>G143</formula>
    </cfRule>
  </conditionalFormatting>
  <conditionalFormatting sqref="H143">
    <cfRule type="cellIs" dxfId="4066" priority="5647" operator="greaterThan">
      <formula>G143</formula>
    </cfRule>
  </conditionalFormatting>
  <conditionalFormatting sqref="H143">
    <cfRule type="cellIs" dxfId="4065" priority="5646" operator="greaterThan">
      <formula>G143</formula>
    </cfRule>
  </conditionalFormatting>
  <conditionalFormatting sqref="H143">
    <cfRule type="cellIs" dxfId="4064" priority="5645" operator="greaterThan">
      <formula>G143</formula>
    </cfRule>
  </conditionalFormatting>
  <conditionalFormatting sqref="H143">
    <cfRule type="cellIs" dxfId="4063" priority="5644" operator="greaterThan">
      <formula>G143</formula>
    </cfRule>
  </conditionalFormatting>
  <conditionalFormatting sqref="H143">
    <cfRule type="cellIs" dxfId="4062" priority="5643" operator="greaterThan">
      <formula>G143</formula>
    </cfRule>
  </conditionalFormatting>
  <conditionalFormatting sqref="H129">
    <cfRule type="cellIs" dxfId="4061" priority="5642" operator="greaterThan">
      <formula>G129</formula>
    </cfRule>
  </conditionalFormatting>
  <conditionalFormatting sqref="H129">
    <cfRule type="cellIs" dxfId="4060" priority="5641" operator="greaterThan">
      <formula>G129</formula>
    </cfRule>
  </conditionalFormatting>
  <conditionalFormatting sqref="H129">
    <cfRule type="cellIs" dxfId="4059" priority="5640" operator="greaterThan">
      <formula>G129</formula>
    </cfRule>
  </conditionalFormatting>
  <conditionalFormatting sqref="H129">
    <cfRule type="cellIs" dxfId="4058" priority="5639" operator="greaterThan">
      <formula>G129</formula>
    </cfRule>
  </conditionalFormatting>
  <conditionalFormatting sqref="H129">
    <cfRule type="cellIs" dxfId="4057" priority="5638" operator="greaterThan">
      <formula>G129</formula>
    </cfRule>
  </conditionalFormatting>
  <conditionalFormatting sqref="H129">
    <cfRule type="cellIs" dxfId="4056" priority="5637" operator="greaterThan">
      <formula>G129</formula>
    </cfRule>
  </conditionalFormatting>
  <conditionalFormatting sqref="H129">
    <cfRule type="cellIs" dxfId="4055" priority="5636" operator="greaterThan">
      <formula>G129</formula>
    </cfRule>
  </conditionalFormatting>
  <conditionalFormatting sqref="H129">
    <cfRule type="cellIs" dxfId="4054" priority="5635" operator="greaterThan">
      <formula>G129</formula>
    </cfRule>
  </conditionalFormatting>
  <conditionalFormatting sqref="H129">
    <cfRule type="cellIs" dxfId="4053" priority="5634" operator="greaterThan">
      <formula>G129</formula>
    </cfRule>
  </conditionalFormatting>
  <conditionalFormatting sqref="H134">
    <cfRule type="cellIs" dxfId="4052" priority="5632" operator="greaterThan">
      <formula>G134</formula>
    </cfRule>
  </conditionalFormatting>
  <conditionalFormatting sqref="H134">
    <cfRule type="cellIs" dxfId="4051" priority="5631" operator="greaterThan">
      <formula>G134</formula>
    </cfRule>
  </conditionalFormatting>
  <conditionalFormatting sqref="H134">
    <cfRule type="cellIs" dxfId="4050" priority="5630" operator="greaterThan">
      <formula>G134</formula>
    </cfRule>
  </conditionalFormatting>
  <conditionalFormatting sqref="H134">
    <cfRule type="cellIs" dxfId="4049" priority="5629" operator="greaterThan">
      <formula>G134</formula>
    </cfRule>
  </conditionalFormatting>
  <conditionalFormatting sqref="H134">
    <cfRule type="cellIs" dxfId="4048" priority="5628" operator="greaterThan">
      <formula>G134</formula>
    </cfRule>
  </conditionalFormatting>
  <conditionalFormatting sqref="H134">
    <cfRule type="cellIs" dxfId="4047" priority="5627" operator="greaterThan">
      <formula>G134</formula>
    </cfRule>
  </conditionalFormatting>
  <conditionalFormatting sqref="H134">
    <cfRule type="cellIs" dxfId="4046" priority="5626" operator="greaterThan">
      <formula>G134</formula>
    </cfRule>
  </conditionalFormatting>
  <conditionalFormatting sqref="H134">
    <cfRule type="cellIs" dxfId="4045" priority="5625" operator="greaterThan">
      <formula>G134</formula>
    </cfRule>
  </conditionalFormatting>
  <conditionalFormatting sqref="H134">
    <cfRule type="cellIs" dxfId="4044" priority="5624" operator="greaterThan">
      <formula>G134</formula>
    </cfRule>
  </conditionalFormatting>
  <conditionalFormatting sqref="H134">
    <cfRule type="cellIs" dxfId="4043" priority="5623" operator="greaterThan">
      <formula>G134</formula>
    </cfRule>
  </conditionalFormatting>
  <conditionalFormatting sqref="H85">
    <cfRule type="cellIs" dxfId="4042" priority="5622" operator="greaterThan">
      <formula>G85</formula>
    </cfRule>
  </conditionalFormatting>
  <conditionalFormatting sqref="H86">
    <cfRule type="cellIs" dxfId="4041" priority="5621" operator="greaterThan">
      <formula>G86</formula>
    </cfRule>
  </conditionalFormatting>
  <conditionalFormatting sqref="H86">
    <cfRule type="cellIs" dxfId="4040" priority="5620" operator="greaterThan">
      <formula>G86</formula>
    </cfRule>
  </conditionalFormatting>
  <conditionalFormatting sqref="H86">
    <cfRule type="cellIs" dxfId="4039" priority="5619" operator="greaterThan">
      <formula>G86</formula>
    </cfRule>
  </conditionalFormatting>
  <conditionalFormatting sqref="H86">
    <cfRule type="cellIs" dxfId="4038" priority="5618" operator="greaterThan">
      <formula>G86</formula>
    </cfRule>
  </conditionalFormatting>
  <conditionalFormatting sqref="H86">
    <cfRule type="cellIs" dxfId="4037" priority="5617" operator="greaterThan">
      <formula>G86</formula>
    </cfRule>
  </conditionalFormatting>
  <conditionalFormatting sqref="H86">
    <cfRule type="cellIs" dxfId="4036" priority="5616" operator="greaterThan">
      <formula>G86</formula>
    </cfRule>
  </conditionalFormatting>
  <conditionalFormatting sqref="H86">
    <cfRule type="cellIs" dxfId="4035" priority="5615" operator="greaterThan">
      <formula>G86</formula>
    </cfRule>
  </conditionalFormatting>
  <conditionalFormatting sqref="H86">
    <cfRule type="cellIs" dxfId="4034" priority="5614" operator="greaterThan">
      <formula>G86</formula>
    </cfRule>
  </conditionalFormatting>
  <conditionalFormatting sqref="H86">
    <cfRule type="cellIs" dxfId="4033" priority="5613" operator="greaterThan">
      <formula>G86</formula>
    </cfRule>
  </conditionalFormatting>
  <conditionalFormatting sqref="H86">
    <cfRule type="cellIs" dxfId="4032" priority="5612" operator="greaterThan">
      <formula>G86</formula>
    </cfRule>
  </conditionalFormatting>
  <conditionalFormatting sqref="H86">
    <cfRule type="cellIs" dxfId="4031" priority="5611" operator="greaterThan">
      <formula>G86</formula>
    </cfRule>
  </conditionalFormatting>
  <conditionalFormatting sqref="H87">
    <cfRule type="cellIs" dxfId="4030" priority="5610" operator="greaterThan">
      <formula>G87</formula>
    </cfRule>
  </conditionalFormatting>
  <conditionalFormatting sqref="H87">
    <cfRule type="cellIs" dxfId="4029" priority="5609" operator="greaterThan">
      <formula>G87</formula>
    </cfRule>
  </conditionalFormatting>
  <conditionalFormatting sqref="H87">
    <cfRule type="cellIs" dxfId="4028" priority="5608" operator="greaterThan">
      <formula>G87</formula>
    </cfRule>
  </conditionalFormatting>
  <conditionalFormatting sqref="H87">
    <cfRule type="cellIs" dxfId="4027" priority="5607" operator="greaterThan">
      <formula>G87</formula>
    </cfRule>
  </conditionalFormatting>
  <conditionalFormatting sqref="H87">
    <cfRule type="cellIs" dxfId="4026" priority="5606" operator="greaterThan">
      <formula>G87</formula>
    </cfRule>
  </conditionalFormatting>
  <conditionalFormatting sqref="H87">
    <cfRule type="cellIs" dxfId="4025" priority="5605" operator="greaterThan">
      <formula>G87</formula>
    </cfRule>
  </conditionalFormatting>
  <conditionalFormatting sqref="H87">
    <cfRule type="cellIs" dxfId="4024" priority="5604" operator="greaterThan">
      <formula>G87</formula>
    </cfRule>
  </conditionalFormatting>
  <conditionalFormatting sqref="H87">
    <cfRule type="cellIs" dxfId="4023" priority="5603" operator="greaterThan">
      <formula>G87</formula>
    </cfRule>
  </conditionalFormatting>
  <conditionalFormatting sqref="H87">
    <cfRule type="cellIs" dxfId="4022" priority="5602" operator="greaterThan">
      <formula>G87</formula>
    </cfRule>
  </conditionalFormatting>
  <conditionalFormatting sqref="H87">
    <cfRule type="cellIs" dxfId="4021" priority="5601" operator="greaterThan">
      <formula>G87</formula>
    </cfRule>
  </conditionalFormatting>
  <conditionalFormatting sqref="H87">
    <cfRule type="cellIs" dxfId="4020" priority="5600" operator="greaterThan">
      <formula>G87</formula>
    </cfRule>
  </conditionalFormatting>
  <conditionalFormatting sqref="H88">
    <cfRule type="cellIs" dxfId="4019" priority="5599" operator="greaterThan">
      <formula>G88</formula>
    </cfRule>
  </conditionalFormatting>
  <conditionalFormatting sqref="H88">
    <cfRule type="cellIs" dxfId="4018" priority="5598" operator="greaterThan">
      <formula>G88</formula>
    </cfRule>
  </conditionalFormatting>
  <conditionalFormatting sqref="H88">
    <cfRule type="cellIs" dxfId="4017" priority="5597" operator="greaterThan">
      <formula>G88</formula>
    </cfRule>
  </conditionalFormatting>
  <conditionalFormatting sqref="H88">
    <cfRule type="cellIs" dxfId="4016" priority="5596" operator="greaterThan">
      <formula>G88</formula>
    </cfRule>
  </conditionalFormatting>
  <conditionalFormatting sqref="H88">
    <cfRule type="cellIs" dxfId="4015" priority="5595" operator="greaterThan">
      <formula>G88</formula>
    </cfRule>
  </conditionalFormatting>
  <conditionalFormatting sqref="H88">
    <cfRule type="cellIs" dxfId="4014" priority="5594" operator="greaterThan">
      <formula>G88</formula>
    </cfRule>
  </conditionalFormatting>
  <conditionalFormatting sqref="H88">
    <cfRule type="cellIs" dxfId="4013" priority="5593" operator="greaterThan">
      <formula>G88</formula>
    </cfRule>
  </conditionalFormatting>
  <conditionalFormatting sqref="H88">
    <cfRule type="cellIs" dxfId="4012" priority="5592" operator="greaterThan">
      <formula>G88</formula>
    </cfRule>
  </conditionalFormatting>
  <conditionalFormatting sqref="H88">
    <cfRule type="cellIs" dxfId="4011" priority="5591" operator="greaterThan">
      <formula>G88</formula>
    </cfRule>
  </conditionalFormatting>
  <conditionalFormatting sqref="H88">
    <cfRule type="cellIs" dxfId="4010" priority="5590" operator="greaterThan">
      <formula>G88</formula>
    </cfRule>
  </conditionalFormatting>
  <conditionalFormatting sqref="H88">
    <cfRule type="cellIs" dxfId="4009" priority="5589" operator="greaterThan">
      <formula>G88</formula>
    </cfRule>
  </conditionalFormatting>
  <conditionalFormatting sqref="H89:H90">
    <cfRule type="cellIs" dxfId="4008" priority="5588" operator="greaterThan">
      <formula>G89</formula>
    </cfRule>
  </conditionalFormatting>
  <conditionalFormatting sqref="H89:H90">
    <cfRule type="cellIs" dxfId="4007" priority="5587" operator="greaterThan">
      <formula>G89</formula>
    </cfRule>
  </conditionalFormatting>
  <conditionalFormatting sqref="H89:H90">
    <cfRule type="cellIs" dxfId="4006" priority="5586" operator="greaterThan">
      <formula>G89</formula>
    </cfRule>
  </conditionalFormatting>
  <conditionalFormatting sqref="H89:H90">
    <cfRule type="cellIs" dxfId="4005" priority="5585" operator="greaterThan">
      <formula>G89</formula>
    </cfRule>
  </conditionalFormatting>
  <conditionalFormatting sqref="H89:H90">
    <cfRule type="cellIs" dxfId="4004" priority="5584" operator="greaterThan">
      <formula>G89</formula>
    </cfRule>
  </conditionalFormatting>
  <conditionalFormatting sqref="H89:H90">
    <cfRule type="cellIs" dxfId="4003" priority="5583" operator="greaterThan">
      <formula>G89</formula>
    </cfRule>
  </conditionalFormatting>
  <conditionalFormatting sqref="H89:H90">
    <cfRule type="cellIs" dxfId="4002" priority="5582" operator="greaterThan">
      <formula>G89</formula>
    </cfRule>
  </conditionalFormatting>
  <conditionalFormatting sqref="H89:H90">
    <cfRule type="cellIs" dxfId="4001" priority="5581" operator="greaterThan">
      <formula>G89</formula>
    </cfRule>
  </conditionalFormatting>
  <conditionalFormatting sqref="H89:H90">
    <cfRule type="cellIs" dxfId="4000" priority="5580" operator="greaterThan">
      <formula>G89</formula>
    </cfRule>
  </conditionalFormatting>
  <conditionalFormatting sqref="H89:H90">
    <cfRule type="cellIs" dxfId="3999" priority="5579" operator="greaterThan">
      <formula>G89</formula>
    </cfRule>
  </conditionalFormatting>
  <conditionalFormatting sqref="H89:H90">
    <cfRule type="cellIs" dxfId="3998" priority="5578" operator="greaterThan">
      <formula>G89</formula>
    </cfRule>
  </conditionalFormatting>
  <conditionalFormatting sqref="H91:H94">
    <cfRule type="cellIs" dxfId="3997" priority="5577" operator="greaterThan">
      <formula>G91</formula>
    </cfRule>
  </conditionalFormatting>
  <conditionalFormatting sqref="H91:H94">
    <cfRule type="cellIs" dxfId="3996" priority="5576" operator="greaterThan">
      <formula>G91</formula>
    </cfRule>
  </conditionalFormatting>
  <conditionalFormatting sqref="H91:H94">
    <cfRule type="cellIs" dxfId="3995" priority="5575" operator="greaterThan">
      <formula>G91</formula>
    </cfRule>
  </conditionalFormatting>
  <conditionalFormatting sqref="H91:H94">
    <cfRule type="cellIs" dxfId="3994" priority="5574" operator="greaterThan">
      <formula>G91</formula>
    </cfRule>
  </conditionalFormatting>
  <conditionalFormatting sqref="H91:H94">
    <cfRule type="cellIs" dxfId="3993" priority="5573" operator="greaterThan">
      <formula>G91</formula>
    </cfRule>
  </conditionalFormatting>
  <conditionalFormatting sqref="H91:H94">
    <cfRule type="cellIs" dxfId="3992" priority="5572" operator="greaterThan">
      <formula>G91</formula>
    </cfRule>
  </conditionalFormatting>
  <conditionalFormatting sqref="H91:H94">
    <cfRule type="cellIs" dxfId="3991" priority="5571" operator="greaterThan">
      <formula>G91</formula>
    </cfRule>
  </conditionalFormatting>
  <conditionalFormatting sqref="H91:H94">
    <cfRule type="cellIs" dxfId="3990" priority="5570" operator="greaterThan">
      <formula>G91</formula>
    </cfRule>
  </conditionalFormatting>
  <conditionalFormatting sqref="H91:H94">
    <cfRule type="cellIs" dxfId="3989" priority="5569" operator="greaterThan">
      <formula>G91</formula>
    </cfRule>
  </conditionalFormatting>
  <conditionalFormatting sqref="H91:H94">
    <cfRule type="cellIs" dxfId="3988" priority="5568" operator="greaterThan">
      <formula>G91</formula>
    </cfRule>
  </conditionalFormatting>
  <conditionalFormatting sqref="H91:H94">
    <cfRule type="cellIs" dxfId="3987" priority="5567" operator="greaterThan">
      <formula>G91</formula>
    </cfRule>
  </conditionalFormatting>
  <conditionalFormatting sqref="H122">
    <cfRule type="cellIs" dxfId="3986" priority="5543" operator="greaterThan">
      <formula>G122</formula>
    </cfRule>
  </conditionalFormatting>
  <conditionalFormatting sqref="H123:H126">
    <cfRule type="cellIs" dxfId="3985" priority="5542" operator="greaterThan">
      <formula>G123</formula>
    </cfRule>
  </conditionalFormatting>
  <conditionalFormatting sqref="H127">
    <cfRule type="cellIs" dxfId="3984" priority="5541" operator="greaterThan">
      <formula>G127</formula>
    </cfRule>
  </conditionalFormatting>
  <conditionalFormatting sqref="E111">
    <cfRule type="cellIs" dxfId="3983" priority="5535" operator="lessThan">
      <formula>D111</formula>
    </cfRule>
    <cfRule type="cellIs" dxfId="3982" priority="5536" operator="greaterThan">
      <formula>D111</formula>
    </cfRule>
  </conditionalFormatting>
  <conditionalFormatting sqref="E42">
    <cfRule type="cellIs" dxfId="3981" priority="5533" operator="lessThan">
      <formula>D42</formula>
    </cfRule>
    <cfRule type="cellIs" dxfId="3980" priority="5534" operator="greaterThan">
      <formula>D42</formula>
    </cfRule>
  </conditionalFormatting>
  <conditionalFormatting sqref="E31">
    <cfRule type="cellIs" dxfId="3979" priority="5531" operator="lessThan">
      <formula>D31</formula>
    </cfRule>
    <cfRule type="cellIs" dxfId="3978" priority="5532" operator="greaterThan">
      <formula>D31</formula>
    </cfRule>
  </conditionalFormatting>
  <conditionalFormatting sqref="E96">
    <cfRule type="cellIs" dxfId="3977" priority="5529" operator="lessThan">
      <formula>D96</formula>
    </cfRule>
    <cfRule type="cellIs" dxfId="3976" priority="5530" operator="greaterThan">
      <formula>D96</formula>
    </cfRule>
  </conditionalFormatting>
  <conditionalFormatting sqref="E104">
    <cfRule type="cellIs" dxfId="3975" priority="5527" operator="lessThan">
      <formula>D104</formula>
    </cfRule>
    <cfRule type="cellIs" dxfId="3974" priority="5528" operator="greaterThan">
      <formula>D104</formula>
    </cfRule>
  </conditionalFormatting>
  <conditionalFormatting sqref="E135">
    <cfRule type="cellIs" dxfId="3973" priority="5523" operator="lessThan">
      <formula>D135</formula>
    </cfRule>
    <cfRule type="cellIs" dxfId="3972" priority="5524" operator="greaterThan">
      <formula>D135</formula>
    </cfRule>
  </conditionalFormatting>
  <conditionalFormatting sqref="E128">
    <cfRule type="cellIs" dxfId="3971" priority="5521" operator="lessThan">
      <formula>D128</formula>
    </cfRule>
    <cfRule type="cellIs" dxfId="3970" priority="5522" operator="greaterThan">
      <formula>D128</formula>
    </cfRule>
  </conditionalFormatting>
  <conditionalFormatting sqref="E84">
    <cfRule type="cellIs" dxfId="3969" priority="5519" operator="lessThan">
      <formula>D84</formula>
    </cfRule>
    <cfRule type="cellIs" dxfId="3968" priority="5520" operator="greaterThan">
      <formula>D84</formula>
    </cfRule>
  </conditionalFormatting>
  <conditionalFormatting sqref="E119">
    <cfRule type="cellIs" dxfId="3967" priority="5517" operator="lessThan">
      <formula>D119</formula>
    </cfRule>
    <cfRule type="cellIs" dxfId="3966" priority="5518" operator="greaterThan">
      <formula>D119</formula>
    </cfRule>
  </conditionalFormatting>
  <conditionalFormatting sqref="E144">
    <cfRule type="cellIs" dxfId="3965" priority="5515" operator="lessThan">
      <formula>D144</formula>
    </cfRule>
    <cfRule type="cellIs" dxfId="3964" priority="5516" operator="greaterThan">
      <formula>D144</formula>
    </cfRule>
  </conditionalFormatting>
  <conditionalFormatting sqref="H129:H134">
    <cfRule type="cellIs" dxfId="3963" priority="5510" operator="greaterThan">
      <formula>G129</formula>
    </cfRule>
  </conditionalFormatting>
  <conditionalFormatting sqref="H136:H143">
    <cfRule type="cellIs" dxfId="3962" priority="5509" operator="greaterThan">
      <formula>G136</formula>
    </cfRule>
  </conditionalFormatting>
  <conditionalFormatting sqref="H105:H110">
    <cfRule type="cellIs" dxfId="3961" priority="5507" operator="greaterThan">
      <formula>G105</formula>
    </cfRule>
  </conditionalFormatting>
  <conditionalFormatting sqref="H105:H110">
    <cfRule type="cellIs" dxfId="3960" priority="5506" operator="greaterThan">
      <formula>G105</formula>
    </cfRule>
  </conditionalFormatting>
  <conditionalFormatting sqref="H62">
    <cfRule type="cellIs" dxfId="3959" priority="5502" operator="greaterThan">
      <formula>G62</formula>
    </cfRule>
  </conditionalFormatting>
  <conditionalFormatting sqref="H63">
    <cfRule type="cellIs" dxfId="3958" priority="5501" operator="greaterThan">
      <formula>G63</formula>
    </cfRule>
  </conditionalFormatting>
  <conditionalFormatting sqref="H64">
    <cfRule type="cellIs" dxfId="3957" priority="5500" operator="greaterThan">
      <formula>G64</formula>
    </cfRule>
  </conditionalFormatting>
  <conditionalFormatting sqref="H65:H68">
    <cfRule type="cellIs" dxfId="3956" priority="5499" operator="greaterThan">
      <formula>G65</formula>
    </cfRule>
  </conditionalFormatting>
  <conditionalFormatting sqref="H71">
    <cfRule type="cellIs" dxfId="3955" priority="5497" operator="greaterThan">
      <formula>G71</formula>
    </cfRule>
  </conditionalFormatting>
  <conditionalFormatting sqref="H72:H73">
    <cfRule type="cellIs" dxfId="3954" priority="5495" operator="greaterThan">
      <formula>G72</formula>
    </cfRule>
  </conditionalFormatting>
  <conditionalFormatting sqref="H74:H75">
    <cfRule type="cellIs" dxfId="3953" priority="5493" operator="greaterThan">
      <formula>G74</formula>
    </cfRule>
  </conditionalFormatting>
  <conditionalFormatting sqref="H74:H75">
    <cfRule type="cellIs" dxfId="3952" priority="5492" operator="greaterThan">
      <formula>G74</formula>
    </cfRule>
  </conditionalFormatting>
  <conditionalFormatting sqref="H77">
    <cfRule type="cellIs" dxfId="3951" priority="5488" operator="greaterThan">
      <formula>G77</formula>
    </cfRule>
  </conditionalFormatting>
  <conditionalFormatting sqref="H78">
    <cfRule type="cellIs" dxfId="3950" priority="5487" operator="greaterThan">
      <formula>G78</formula>
    </cfRule>
  </conditionalFormatting>
  <conditionalFormatting sqref="H79:H82">
    <cfRule type="cellIs" dxfId="3949" priority="5486" operator="greaterThan">
      <formula>G79</formula>
    </cfRule>
  </conditionalFormatting>
  <conditionalFormatting sqref="H46">
    <cfRule type="cellIs" dxfId="3948" priority="5482" operator="greaterThan">
      <formula>G46</formula>
    </cfRule>
  </conditionalFormatting>
  <conditionalFormatting sqref="H47">
    <cfRule type="cellIs" dxfId="3947" priority="5481" operator="greaterThan">
      <formula>G47</formula>
    </cfRule>
  </conditionalFormatting>
  <conditionalFormatting sqref="H48">
    <cfRule type="cellIs" dxfId="3946" priority="5480" operator="greaterThan">
      <formula>G48</formula>
    </cfRule>
  </conditionalFormatting>
  <conditionalFormatting sqref="H49:H50">
    <cfRule type="cellIs" dxfId="3945" priority="5479" operator="greaterThan">
      <formula>G49</formula>
    </cfRule>
  </conditionalFormatting>
  <conditionalFormatting sqref="H51">
    <cfRule type="cellIs" dxfId="3944" priority="5478" operator="greaterThan">
      <formula>G51</formula>
    </cfRule>
  </conditionalFormatting>
  <conditionalFormatting sqref="H52">
    <cfRule type="cellIs" dxfId="3943" priority="5477" operator="greaterThan">
      <formula>G52</formula>
    </cfRule>
  </conditionalFormatting>
  <conditionalFormatting sqref="H53">
    <cfRule type="cellIs" dxfId="3942" priority="5476" operator="greaterThan">
      <formula>G53</formula>
    </cfRule>
  </conditionalFormatting>
  <conditionalFormatting sqref="H55">
    <cfRule type="cellIs" dxfId="3941" priority="5474" operator="greaterThan">
      <formula>G55</formula>
    </cfRule>
  </conditionalFormatting>
  <conditionalFormatting sqref="H60">
    <cfRule type="cellIs" dxfId="3940" priority="5473" operator="greaterThan">
      <formula>G60</formula>
    </cfRule>
  </conditionalFormatting>
  <conditionalFormatting sqref="H112">
    <cfRule type="cellIs" dxfId="3939" priority="5472" operator="greaterThan">
      <formula>G112</formula>
    </cfRule>
  </conditionalFormatting>
  <conditionalFormatting sqref="H112">
    <cfRule type="cellIs" dxfId="3938" priority="5471" operator="greaterThan">
      <formula>G112</formula>
    </cfRule>
  </conditionalFormatting>
  <conditionalFormatting sqref="H113">
    <cfRule type="cellIs" dxfId="3937" priority="5470" operator="greaterThan">
      <formula>G113</formula>
    </cfRule>
  </conditionalFormatting>
  <conditionalFormatting sqref="H113">
    <cfRule type="cellIs" dxfId="3936" priority="5469" operator="greaterThan">
      <formula>G113</formula>
    </cfRule>
  </conditionalFormatting>
  <conditionalFormatting sqref="H114:H117">
    <cfRule type="cellIs" dxfId="3935" priority="5468" operator="greaterThan">
      <formula>G114</formula>
    </cfRule>
  </conditionalFormatting>
  <conditionalFormatting sqref="H114:H117">
    <cfRule type="cellIs" dxfId="3934" priority="5467" operator="greaterThan">
      <formula>G114</formula>
    </cfRule>
  </conditionalFormatting>
  <conditionalFormatting sqref="H35">
    <cfRule type="cellIs" dxfId="3933" priority="5458" operator="greaterThan">
      <formula>G35</formula>
    </cfRule>
  </conditionalFormatting>
  <conditionalFormatting sqref="H35">
    <cfRule type="cellIs" dxfId="3932" priority="5457" operator="greaterThan">
      <formula>G35</formula>
    </cfRule>
  </conditionalFormatting>
  <conditionalFormatting sqref="H35">
    <cfRule type="cellIs" dxfId="3931" priority="5456" operator="greaterThan">
      <formula>G35</formula>
    </cfRule>
  </conditionalFormatting>
  <conditionalFormatting sqref="H36">
    <cfRule type="cellIs" dxfId="3930" priority="5455" operator="greaterThan">
      <formula>G36</formula>
    </cfRule>
  </conditionalFormatting>
  <conditionalFormatting sqref="H36">
    <cfRule type="cellIs" dxfId="3929" priority="5454" operator="greaterThan">
      <formula>G36</formula>
    </cfRule>
  </conditionalFormatting>
  <conditionalFormatting sqref="H36">
    <cfRule type="cellIs" dxfId="3928" priority="5453" operator="greaterThan">
      <formula>G36</formula>
    </cfRule>
  </conditionalFormatting>
  <conditionalFormatting sqref="H97:H98">
    <cfRule type="cellIs" dxfId="3927" priority="5446" operator="greaterThan">
      <formula>G97</formula>
    </cfRule>
  </conditionalFormatting>
  <conditionalFormatting sqref="H97:H98">
    <cfRule type="cellIs" dxfId="3926" priority="5445" operator="greaterThan">
      <formula>G97</formula>
    </cfRule>
  </conditionalFormatting>
  <conditionalFormatting sqref="H97:H98">
    <cfRule type="cellIs" dxfId="3925" priority="5444" operator="greaterThan">
      <formula>G97</formula>
    </cfRule>
  </conditionalFormatting>
  <conditionalFormatting sqref="H97:H98">
    <cfRule type="cellIs" dxfId="3924" priority="5443" operator="greaterThan">
      <formula>G97</formula>
    </cfRule>
  </conditionalFormatting>
  <conditionalFormatting sqref="H99:H102">
    <cfRule type="cellIs" dxfId="3923" priority="5442" operator="greaterThan">
      <formula>G99</formula>
    </cfRule>
  </conditionalFormatting>
  <conditionalFormatting sqref="H99:H102">
    <cfRule type="cellIs" dxfId="3922" priority="5441" operator="greaterThan">
      <formula>G99</formula>
    </cfRule>
  </conditionalFormatting>
  <conditionalFormatting sqref="H99:H102">
    <cfRule type="cellIs" dxfId="3921" priority="5440" operator="greaterThan">
      <formula>G99</formula>
    </cfRule>
  </conditionalFormatting>
  <conditionalFormatting sqref="H99:H102">
    <cfRule type="cellIs" dxfId="3920" priority="5439" operator="greaterThan">
      <formula>G99</formula>
    </cfRule>
  </conditionalFormatting>
  <conditionalFormatting sqref="H105">
    <cfRule type="cellIs" dxfId="3919" priority="5434" operator="greaterThan">
      <formula>G105</formula>
    </cfRule>
  </conditionalFormatting>
  <conditionalFormatting sqref="H105">
    <cfRule type="cellIs" dxfId="3918" priority="5433" operator="greaterThan">
      <formula>G105</formula>
    </cfRule>
  </conditionalFormatting>
  <conditionalFormatting sqref="H105">
    <cfRule type="cellIs" dxfId="3917" priority="5432" operator="greaterThan">
      <formula>G105</formula>
    </cfRule>
  </conditionalFormatting>
  <conditionalFormatting sqref="H105">
    <cfRule type="cellIs" dxfId="3916" priority="5431" operator="greaterThan">
      <formula>G105</formula>
    </cfRule>
  </conditionalFormatting>
  <conditionalFormatting sqref="H105">
    <cfRule type="cellIs" dxfId="3915" priority="5430" operator="greaterThan">
      <formula>G105</formula>
    </cfRule>
  </conditionalFormatting>
  <conditionalFormatting sqref="H106:H109">
    <cfRule type="cellIs" dxfId="3914" priority="5429" operator="greaterThan">
      <formula>G106</formula>
    </cfRule>
  </conditionalFormatting>
  <conditionalFormatting sqref="H106:H109">
    <cfRule type="cellIs" dxfId="3913" priority="5428" operator="greaterThan">
      <formula>G106</formula>
    </cfRule>
  </conditionalFormatting>
  <conditionalFormatting sqref="H106:H109">
    <cfRule type="cellIs" dxfId="3912" priority="5427" operator="greaterThan">
      <formula>G106</formula>
    </cfRule>
  </conditionalFormatting>
  <conditionalFormatting sqref="H106:H109">
    <cfRule type="cellIs" dxfId="3911" priority="5426" operator="greaterThan">
      <formula>G106</formula>
    </cfRule>
  </conditionalFormatting>
  <conditionalFormatting sqref="H106:H109">
    <cfRule type="cellIs" dxfId="3910" priority="5425" operator="greaterThan">
      <formula>G106</formula>
    </cfRule>
  </conditionalFormatting>
  <conditionalFormatting sqref="H110">
    <cfRule type="cellIs" dxfId="3909" priority="5424" operator="greaterThan">
      <formula>G110</formula>
    </cfRule>
  </conditionalFormatting>
  <conditionalFormatting sqref="H110">
    <cfRule type="cellIs" dxfId="3908" priority="5423" operator="greaterThan">
      <formula>G110</formula>
    </cfRule>
  </conditionalFormatting>
  <conditionalFormatting sqref="H110">
    <cfRule type="cellIs" dxfId="3907" priority="5422" operator="greaterThan">
      <formula>G110</formula>
    </cfRule>
  </conditionalFormatting>
  <conditionalFormatting sqref="H110">
    <cfRule type="cellIs" dxfId="3906" priority="5421" operator="greaterThan">
      <formula>G110</formula>
    </cfRule>
  </conditionalFormatting>
  <conditionalFormatting sqref="H110">
    <cfRule type="cellIs" dxfId="3905" priority="5420" operator="greaterThan">
      <formula>G110</formula>
    </cfRule>
  </conditionalFormatting>
  <conditionalFormatting sqref="H136">
    <cfRule type="cellIs" dxfId="3904" priority="5391" operator="greaterThan">
      <formula>G136</formula>
    </cfRule>
  </conditionalFormatting>
  <conditionalFormatting sqref="H136">
    <cfRule type="cellIs" dxfId="3903" priority="5390" operator="greaterThan">
      <formula>G136</formula>
    </cfRule>
  </conditionalFormatting>
  <conditionalFormatting sqref="H136">
    <cfRule type="cellIs" dxfId="3902" priority="5389" operator="greaterThan">
      <formula>G136</formula>
    </cfRule>
  </conditionalFormatting>
  <conditionalFormatting sqref="H136">
    <cfRule type="cellIs" dxfId="3901" priority="5388" operator="greaterThan">
      <formula>G136</formula>
    </cfRule>
  </conditionalFormatting>
  <conditionalFormatting sqref="H136">
    <cfRule type="cellIs" dxfId="3900" priority="5387" operator="greaterThan">
      <formula>G136</formula>
    </cfRule>
  </conditionalFormatting>
  <conditionalFormatting sqref="H136">
    <cfRule type="cellIs" dxfId="3899" priority="5386" operator="greaterThan">
      <formula>G136</formula>
    </cfRule>
  </conditionalFormatting>
  <conditionalFormatting sqref="H136">
    <cfRule type="cellIs" dxfId="3898" priority="5385" operator="greaterThan">
      <formula>G136</formula>
    </cfRule>
  </conditionalFormatting>
  <conditionalFormatting sqref="H136">
    <cfRule type="cellIs" dxfId="3897" priority="5384" operator="greaterThan">
      <formula>G136</formula>
    </cfRule>
  </conditionalFormatting>
  <conditionalFormatting sqref="H137">
    <cfRule type="cellIs" dxfId="3896" priority="5383" operator="greaterThan">
      <formula>G137</formula>
    </cfRule>
  </conditionalFormatting>
  <conditionalFormatting sqref="H137">
    <cfRule type="cellIs" dxfId="3895" priority="5382" operator="greaterThan">
      <formula>G137</formula>
    </cfRule>
  </conditionalFormatting>
  <conditionalFormatting sqref="H137">
    <cfRule type="cellIs" dxfId="3894" priority="5381" operator="greaterThan">
      <formula>G137</formula>
    </cfRule>
  </conditionalFormatting>
  <conditionalFormatting sqref="H137">
    <cfRule type="cellIs" dxfId="3893" priority="5380" operator="greaterThan">
      <formula>G137</formula>
    </cfRule>
  </conditionalFormatting>
  <conditionalFormatting sqref="H137">
    <cfRule type="cellIs" dxfId="3892" priority="5379" operator="greaterThan">
      <formula>G137</formula>
    </cfRule>
  </conditionalFormatting>
  <conditionalFormatting sqref="H137">
    <cfRule type="cellIs" dxfId="3891" priority="5378" operator="greaterThan">
      <formula>G137</formula>
    </cfRule>
  </conditionalFormatting>
  <conditionalFormatting sqref="H137">
    <cfRule type="cellIs" dxfId="3890" priority="5377" operator="greaterThan">
      <formula>G137</formula>
    </cfRule>
  </conditionalFormatting>
  <conditionalFormatting sqref="H137">
    <cfRule type="cellIs" dxfId="3889" priority="5376" operator="greaterThan">
      <formula>G137</formula>
    </cfRule>
  </conditionalFormatting>
  <conditionalFormatting sqref="H138">
    <cfRule type="cellIs" dxfId="3888" priority="5375" operator="greaterThan">
      <formula>G138</formula>
    </cfRule>
  </conditionalFormatting>
  <conditionalFormatting sqref="H138">
    <cfRule type="cellIs" dxfId="3887" priority="5374" operator="greaterThan">
      <formula>G138</formula>
    </cfRule>
  </conditionalFormatting>
  <conditionalFormatting sqref="H138">
    <cfRule type="cellIs" dxfId="3886" priority="5373" operator="greaterThan">
      <formula>G138</formula>
    </cfRule>
  </conditionalFormatting>
  <conditionalFormatting sqref="H138">
    <cfRule type="cellIs" dxfId="3885" priority="5372" operator="greaterThan">
      <formula>G138</formula>
    </cfRule>
  </conditionalFormatting>
  <conditionalFormatting sqref="H138">
    <cfRule type="cellIs" dxfId="3884" priority="5371" operator="greaterThan">
      <formula>G138</formula>
    </cfRule>
  </conditionalFormatting>
  <conditionalFormatting sqref="H138">
    <cfRule type="cellIs" dxfId="3883" priority="5370" operator="greaterThan">
      <formula>G138</formula>
    </cfRule>
  </conditionalFormatting>
  <conditionalFormatting sqref="H138">
    <cfRule type="cellIs" dxfId="3882" priority="5369" operator="greaterThan">
      <formula>G138</formula>
    </cfRule>
  </conditionalFormatting>
  <conditionalFormatting sqref="H138">
    <cfRule type="cellIs" dxfId="3881" priority="5368" operator="greaterThan">
      <formula>G138</formula>
    </cfRule>
  </conditionalFormatting>
  <conditionalFormatting sqref="H139:H142">
    <cfRule type="cellIs" dxfId="3880" priority="5367" operator="greaterThan">
      <formula>G139</formula>
    </cfRule>
  </conditionalFormatting>
  <conditionalFormatting sqref="H139:H142">
    <cfRule type="cellIs" dxfId="3879" priority="5366" operator="greaterThan">
      <formula>G139</formula>
    </cfRule>
  </conditionalFormatting>
  <conditionalFormatting sqref="H139:H142">
    <cfRule type="cellIs" dxfId="3878" priority="5365" operator="greaterThan">
      <formula>G139</formula>
    </cfRule>
  </conditionalFormatting>
  <conditionalFormatting sqref="H139:H142">
    <cfRule type="cellIs" dxfId="3877" priority="5364" operator="greaterThan">
      <formula>G139</formula>
    </cfRule>
  </conditionalFormatting>
  <conditionalFormatting sqref="H139:H142">
    <cfRule type="cellIs" dxfId="3876" priority="5363" operator="greaterThan">
      <formula>G139</formula>
    </cfRule>
  </conditionalFormatting>
  <conditionalFormatting sqref="H139:H142">
    <cfRule type="cellIs" dxfId="3875" priority="5362" operator="greaterThan">
      <formula>G139</formula>
    </cfRule>
  </conditionalFormatting>
  <conditionalFormatting sqref="H139:H142">
    <cfRule type="cellIs" dxfId="3874" priority="5361" operator="greaterThan">
      <formula>G139</formula>
    </cfRule>
  </conditionalFormatting>
  <conditionalFormatting sqref="H139:H142">
    <cfRule type="cellIs" dxfId="3873" priority="5360" operator="greaterThan">
      <formula>G139</formula>
    </cfRule>
  </conditionalFormatting>
  <conditionalFormatting sqref="H143">
    <cfRule type="cellIs" dxfId="3872" priority="5359" operator="greaterThan">
      <formula>G143</formula>
    </cfRule>
  </conditionalFormatting>
  <conditionalFormatting sqref="H143">
    <cfRule type="cellIs" dxfId="3871" priority="5358" operator="greaterThan">
      <formula>G143</formula>
    </cfRule>
  </conditionalFormatting>
  <conditionalFormatting sqref="H143">
    <cfRule type="cellIs" dxfId="3870" priority="5357" operator="greaterThan">
      <formula>G143</formula>
    </cfRule>
  </conditionalFormatting>
  <conditionalFormatting sqref="H143">
    <cfRule type="cellIs" dxfId="3869" priority="5356" operator="greaterThan">
      <formula>G143</formula>
    </cfRule>
  </conditionalFormatting>
  <conditionalFormatting sqref="H143">
    <cfRule type="cellIs" dxfId="3868" priority="5355" operator="greaterThan">
      <formula>G143</formula>
    </cfRule>
  </conditionalFormatting>
  <conditionalFormatting sqref="H143">
    <cfRule type="cellIs" dxfId="3867" priority="5354" operator="greaterThan">
      <formula>G143</formula>
    </cfRule>
  </conditionalFormatting>
  <conditionalFormatting sqref="H143">
    <cfRule type="cellIs" dxfId="3866" priority="5353" operator="greaterThan">
      <formula>G143</formula>
    </cfRule>
  </conditionalFormatting>
  <conditionalFormatting sqref="H143">
    <cfRule type="cellIs" dxfId="3865" priority="5352" operator="greaterThan">
      <formula>G143</formula>
    </cfRule>
  </conditionalFormatting>
  <conditionalFormatting sqref="H129">
    <cfRule type="cellIs" dxfId="3864" priority="5351" operator="greaterThan">
      <formula>G129</formula>
    </cfRule>
  </conditionalFormatting>
  <conditionalFormatting sqref="H129">
    <cfRule type="cellIs" dxfId="3863" priority="5350" operator="greaterThan">
      <formula>G129</formula>
    </cfRule>
  </conditionalFormatting>
  <conditionalFormatting sqref="H129">
    <cfRule type="cellIs" dxfId="3862" priority="5349" operator="greaterThan">
      <formula>G129</formula>
    </cfRule>
  </conditionalFormatting>
  <conditionalFormatting sqref="H129">
    <cfRule type="cellIs" dxfId="3861" priority="5348" operator="greaterThan">
      <formula>G129</formula>
    </cfRule>
  </conditionalFormatting>
  <conditionalFormatting sqref="H129">
    <cfRule type="cellIs" dxfId="3860" priority="5347" operator="greaterThan">
      <formula>G129</formula>
    </cfRule>
  </conditionalFormatting>
  <conditionalFormatting sqref="H129">
    <cfRule type="cellIs" dxfId="3859" priority="5346" operator="greaterThan">
      <formula>G129</formula>
    </cfRule>
  </conditionalFormatting>
  <conditionalFormatting sqref="H129">
    <cfRule type="cellIs" dxfId="3858" priority="5345" operator="greaterThan">
      <formula>G129</formula>
    </cfRule>
  </conditionalFormatting>
  <conditionalFormatting sqref="H129">
    <cfRule type="cellIs" dxfId="3857" priority="5344" operator="greaterThan">
      <formula>G129</formula>
    </cfRule>
  </conditionalFormatting>
  <conditionalFormatting sqref="H129">
    <cfRule type="cellIs" dxfId="3856" priority="5343" operator="greaterThan">
      <formula>G129</formula>
    </cfRule>
  </conditionalFormatting>
  <conditionalFormatting sqref="H134">
    <cfRule type="cellIs" dxfId="3855" priority="5341" operator="greaterThan">
      <formula>G134</formula>
    </cfRule>
  </conditionalFormatting>
  <conditionalFormatting sqref="H134">
    <cfRule type="cellIs" dxfId="3854" priority="5340" operator="greaterThan">
      <formula>G134</formula>
    </cfRule>
  </conditionalFormatting>
  <conditionalFormatting sqref="H134">
    <cfRule type="cellIs" dxfId="3853" priority="5339" operator="greaterThan">
      <formula>G134</formula>
    </cfRule>
  </conditionalFormatting>
  <conditionalFormatting sqref="H134">
    <cfRule type="cellIs" dxfId="3852" priority="5338" operator="greaterThan">
      <formula>G134</formula>
    </cfRule>
  </conditionalFormatting>
  <conditionalFormatting sqref="H134">
    <cfRule type="cellIs" dxfId="3851" priority="5337" operator="greaterThan">
      <formula>G134</formula>
    </cfRule>
  </conditionalFormatting>
  <conditionalFormatting sqref="H134">
    <cfRule type="cellIs" dxfId="3850" priority="5336" operator="greaterThan">
      <formula>G134</formula>
    </cfRule>
  </conditionalFormatting>
  <conditionalFormatting sqref="H134">
    <cfRule type="cellIs" dxfId="3849" priority="5335" operator="greaterThan">
      <formula>G134</formula>
    </cfRule>
  </conditionalFormatting>
  <conditionalFormatting sqref="H134">
    <cfRule type="cellIs" dxfId="3848" priority="5334" operator="greaterThan">
      <formula>G134</formula>
    </cfRule>
  </conditionalFormatting>
  <conditionalFormatting sqref="H134">
    <cfRule type="cellIs" dxfId="3847" priority="5333" operator="greaterThan">
      <formula>G134</formula>
    </cfRule>
  </conditionalFormatting>
  <conditionalFormatting sqref="H134">
    <cfRule type="cellIs" dxfId="3846" priority="5332" operator="greaterThan">
      <formula>G134</formula>
    </cfRule>
  </conditionalFormatting>
  <conditionalFormatting sqref="H85">
    <cfRule type="cellIs" dxfId="3845" priority="5331" operator="greaterThan">
      <formula>G85</formula>
    </cfRule>
  </conditionalFormatting>
  <conditionalFormatting sqref="H86">
    <cfRule type="cellIs" dxfId="3844" priority="5330" operator="greaterThan">
      <formula>G86</formula>
    </cfRule>
  </conditionalFormatting>
  <conditionalFormatting sqref="H86">
    <cfRule type="cellIs" dxfId="3843" priority="5329" operator="greaterThan">
      <formula>G86</formula>
    </cfRule>
  </conditionalFormatting>
  <conditionalFormatting sqref="H86">
    <cfRule type="cellIs" dxfId="3842" priority="5328" operator="greaterThan">
      <formula>G86</formula>
    </cfRule>
  </conditionalFormatting>
  <conditionalFormatting sqref="H86">
    <cfRule type="cellIs" dxfId="3841" priority="5327" operator="greaterThan">
      <formula>G86</formula>
    </cfRule>
  </conditionalFormatting>
  <conditionalFormatting sqref="H86">
    <cfRule type="cellIs" dxfId="3840" priority="5326" operator="greaterThan">
      <formula>G86</formula>
    </cfRule>
  </conditionalFormatting>
  <conditionalFormatting sqref="H86">
    <cfRule type="cellIs" dxfId="3839" priority="5325" operator="greaterThan">
      <formula>G86</formula>
    </cfRule>
  </conditionalFormatting>
  <conditionalFormatting sqref="H86">
    <cfRule type="cellIs" dxfId="3838" priority="5324" operator="greaterThan">
      <formula>G86</formula>
    </cfRule>
  </conditionalFormatting>
  <conditionalFormatting sqref="H86">
    <cfRule type="cellIs" dxfId="3837" priority="5323" operator="greaterThan">
      <formula>G86</formula>
    </cfRule>
  </conditionalFormatting>
  <conditionalFormatting sqref="H86">
    <cfRule type="cellIs" dxfId="3836" priority="5322" operator="greaterThan">
      <formula>G86</formula>
    </cfRule>
  </conditionalFormatting>
  <conditionalFormatting sqref="H86">
    <cfRule type="cellIs" dxfId="3835" priority="5321" operator="greaterThan">
      <formula>G86</formula>
    </cfRule>
  </conditionalFormatting>
  <conditionalFormatting sqref="H86">
    <cfRule type="cellIs" dxfId="3834" priority="5320" operator="greaterThan">
      <formula>G86</formula>
    </cfRule>
  </conditionalFormatting>
  <conditionalFormatting sqref="H87">
    <cfRule type="cellIs" dxfId="3833" priority="5319" operator="greaterThan">
      <formula>G87</formula>
    </cfRule>
  </conditionalFormatting>
  <conditionalFormatting sqref="H87">
    <cfRule type="cellIs" dxfId="3832" priority="5318" operator="greaterThan">
      <formula>G87</formula>
    </cfRule>
  </conditionalFormatting>
  <conditionalFormatting sqref="H87">
    <cfRule type="cellIs" dxfId="3831" priority="5317" operator="greaterThan">
      <formula>G87</formula>
    </cfRule>
  </conditionalFormatting>
  <conditionalFormatting sqref="H87">
    <cfRule type="cellIs" dxfId="3830" priority="5316" operator="greaterThan">
      <formula>G87</formula>
    </cfRule>
  </conditionalFormatting>
  <conditionalFormatting sqref="H87">
    <cfRule type="cellIs" dxfId="3829" priority="5315" operator="greaterThan">
      <formula>G87</formula>
    </cfRule>
  </conditionalFormatting>
  <conditionalFormatting sqref="H87">
    <cfRule type="cellIs" dxfId="3828" priority="5314" operator="greaterThan">
      <formula>G87</formula>
    </cfRule>
  </conditionalFormatting>
  <conditionalFormatting sqref="H87">
    <cfRule type="cellIs" dxfId="3827" priority="5313" operator="greaterThan">
      <formula>G87</formula>
    </cfRule>
  </conditionalFormatting>
  <conditionalFormatting sqref="H87">
    <cfRule type="cellIs" dxfId="3826" priority="5312" operator="greaterThan">
      <formula>G87</formula>
    </cfRule>
  </conditionalFormatting>
  <conditionalFormatting sqref="H87">
    <cfRule type="cellIs" dxfId="3825" priority="5311" operator="greaterThan">
      <formula>G87</formula>
    </cfRule>
  </conditionalFormatting>
  <conditionalFormatting sqref="H87">
    <cfRule type="cellIs" dxfId="3824" priority="5310" operator="greaterThan">
      <formula>G87</formula>
    </cfRule>
  </conditionalFormatting>
  <conditionalFormatting sqref="H87">
    <cfRule type="cellIs" dxfId="3823" priority="5309" operator="greaterThan">
      <formula>G87</formula>
    </cfRule>
  </conditionalFormatting>
  <conditionalFormatting sqref="H88">
    <cfRule type="cellIs" dxfId="3822" priority="5308" operator="greaterThan">
      <formula>G88</formula>
    </cfRule>
  </conditionalFormatting>
  <conditionalFormatting sqref="H88">
    <cfRule type="cellIs" dxfId="3821" priority="5307" operator="greaterThan">
      <formula>G88</formula>
    </cfRule>
  </conditionalFormatting>
  <conditionalFormatting sqref="H88">
    <cfRule type="cellIs" dxfId="3820" priority="5306" operator="greaterThan">
      <formula>G88</formula>
    </cfRule>
  </conditionalFormatting>
  <conditionalFormatting sqref="H88">
    <cfRule type="cellIs" dxfId="3819" priority="5305" operator="greaterThan">
      <formula>G88</formula>
    </cfRule>
  </conditionalFormatting>
  <conditionalFormatting sqref="H88">
    <cfRule type="cellIs" dxfId="3818" priority="5304" operator="greaterThan">
      <formula>G88</formula>
    </cfRule>
  </conditionalFormatting>
  <conditionalFormatting sqref="H88">
    <cfRule type="cellIs" dxfId="3817" priority="5303" operator="greaterThan">
      <formula>G88</formula>
    </cfRule>
  </conditionalFormatting>
  <conditionalFormatting sqref="H88">
    <cfRule type="cellIs" dxfId="3816" priority="5302" operator="greaterThan">
      <formula>G88</formula>
    </cfRule>
  </conditionalFormatting>
  <conditionalFormatting sqref="H88">
    <cfRule type="cellIs" dxfId="3815" priority="5301" operator="greaterThan">
      <formula>G88</formula>
    </cfRule>
  </conditionalFormatting>
  <conditionalFormatting sqref="H88">
    <cfRule type="cellIs" dxfId="3814" priority="5300" operator="greaterThan">
      <formula>G88</formula>
    </cfRule>
  </conditionalFormatting>
  <conditionalFormatting sqref="H88">
    <cfRule type="cellIs" dxfId="3813" priority="5299" operator="greaterThan">
      <formula>G88</formula>
    </cfRule>
  </conditionalFormatting>
  <conditionalFormatting sqref="H88">
    <cfRule type="cellIs" dxfId="3812" priority="5298" operator="greaterThan">
      <formula>G88</formula>
    </cfRule>
  </conditionalFormatting>
  <conditionalFormatting sqref="H89:H90">
    <cfRule type="cellIs" dxfId="3811" priority="5297" operator="greaterThan">
      <formula>G89</formula>
    </cfRule>
  </conditionalFormatting>
  <conditionalFormatting sqref="H89:H90">
    <cfRule type="cellIs" dxfId="3810" priority="5296" operator="greaterThan">
      <formula>G89</formula>
    </cfRule>
  </conditionalFormatting>
  <conditionalFormatting sqref="H89:H90">
    <cfRule type="cellIs" dxfId="3809" priority="5295" operator="greaterThan">
      <formula>G89</formula>
    </cfRule>
  </conditionalFormatting>
  <conditionalFormatting sqref="H89:H90">
    <cfRule type="cellIs" dxfId="3808" priority="5294" operator="greaterThan">
      <formula>G89</formula>
    </cfRule>
  </conditionalFormatting>
  <conditionalFormatting sqref="H89:H90">
    <cfRule type="cellIs" dxfId="3807" priority="5293" operator="greaterThan">
      <formula>G89</formula>
    </cfRule>
  </conditionalFormatting>
  <conditionalFormatting sqref="H89:H90">
    <cfRule type="cellIs" dxfId="3806" priority="5292" operator="greaterThan">
      <formula>G89</formula>
    </cfRule>
  </conditionalFormatting>
  <conditionalFormatting sqref="H89:H90">
    <cfRule type="cellIs" dxfId="3805" priority="5291" operator="greaterThan">
      <formula>G89</formula>
    </cfRule>
  </conditionalFormatting>
  <conditionalFormatting sqref="H89:H90">
    <cfRule type="cellIs" dxfId="3804" priority="5290" operator="greaterThan">
      <formula>G89</formula>
    </cfRule>
  </conditionalFormatting>
  <conditionalFormatting sqref="H89:H90">
    <cfRule type="cellIs" dxfId="3803" priority="5289" operator="greaterThan">
      <formula>G89</formula>
    </cfRule>
  </conditionalFormatting>
  <conditionalFormatting sqref="H89:H90">
    <cfRule type="cellIs" dxfId="3802" priority="5288" operator="greaterThan">
      <formula>G89</formula>
    </cfRule>
  </conditionalFormatting>
  <conditionalFormatting sqref="H89:H90">
    <cfRule type="cellIs" dxfId="3801" priority="5287" operator="greaterThan">
      <formula>G89</formula>
    </cfRule>
  </conditionalFormatting>
  <conditionalFormatting sqref="H91:H94">
    <cfRule type="cellIs" dxfId="3800" priority="5286" operator="greaterThan">
      <formula>G91</formula>
    </cfRule>
  </conditionalFormatting>
  <conditionalFormatting sqref="H91:H94">
    <cfRule type="cellIs" dxfId="3799" priority="5285" operator="greaterThan">
      <formula>G91</formula>
    </cfRule>
  </conditionalFormatting>
  <conditionalFormatting sqref="H91:H94">
    <cfRule type="cellIs" dxfId="3798" priority="5284" operator="greaterThan">
      <formula>G91</formula>
    </cfRule>
  </conditionalFormatting>
  <conditionalFormatting sqref="H91:H94">
    <cfRule type="cellIs" dxfId="3797" priority="5283" operator="greaterThan">
      <formula>G91</formula>
    </cfRule>
  </conditionalFormatting>
  <conditionalFormatting sqref="H91:H94">
    <cfRule type="cellIs" dxfId="3796" priority="5282" operator="greaterThan">
      <formula>G91</formula>
    </cfRule>
  </conditionalFormatting>
  <conditionalFormatting sqref="H91:H94">
    <cfRule type="cellIs" dxfId="3795" priority="5281" operator="greaterThan">
      <formula>G91</formula>
    </cfRule>
  </conditionalFormatting>
  <conditionalFormatting sqref="H91:H94">
    <cfRule type="cellIs" dxfId="3794" priority="5280" operator="greaterThan">
      <formula>G91</formula>
    </cfRule>
  </conditionalFormatting>
  <conditionalFormatting sqref="H91:H94">
    <cfRule type="cellIs" dxfId="3793" priority="5279" operator="greaterThan">
      <formula>G91</formula>
    </cfRule>
  </conditionalFormatting>
  <conditionalFormatting sqref="H91:H94">
    <cfRule type="cellIs" dxfId="3792" priority="5278" operator="greaterThan">
      <formula>G91</formula>
    </cfRule>
  </conditionalFormatting>
  <conditionalFormatting sqref="H91:H94">
    <cfRule type="cellIs" dxfId="3791" priority="5277" operator="greaterThan">
      <formula>G91</formula>
    </cfRule>
  </conditionalFormatting>
  <conditionalFormatting sqref="H91:H94">
    <cfRule type="cellIs" dxfId="3790" priority="5276" operator="greaterThan">
      <formula>G91</formula>
    </cfRule>
  </conditionalFormatting>
  <conditionalFormatting sqref="H122">
    <cfRule type="cellIs" dxfId="3789" priority="5252" operator="greaterThan">
      <formula>G122</formula>
    </cfRule>
  </conditionalFormatting>
  <conditionalFormatting sqref="H123:H126">
    <cfRule type="cellIs" dxfId="3788" priority="5251" operator="greaterThan">
      <formula>G123</formula>
    </cfRule>
  </conditionalFormatting>
  <conditionalFormatting sqref="H127">
    <cfRule type="cellIs" dxfId="3787" priority="5250" operator="greaterThan">
      <formula>G127</formula>
    </cfRule>
  </conditionalFormatting>
  <conditionalFormatting sqref="H129:H134">
    <cfRule type="cellIs" dxfId="3786" priority="5221" operator="greaterThan">
      <formula>G129</formula>
    </cfRule>
  </conditionalFormatting>
  <conditionalFormatting sqref="H136:H143">
    <cfRule type="cellIs" dxfId="3785" priority="5220" operator="greaterThan">
      <formula>G136</formula>
    </cfRule>
  </conditionalFormatting>
  <conditionalFormatting sqref="H105:H110">
    <cfRule type="cellIs" dxfId="3784" priority="5218" operator="greaterThan">
      <formula>G105</formula>
    </cfRule>
  </conditionalFormatting>
  <conditionalFormatting sqref="H105:H110">
    <cfRule type="cellIs" dxfId="3783" priority="5217" operator="greaterThan">
      <formula>G105</formula>
    </cfRule>
  </conditionalFormatting>
  <conditionalFormatting sqref="H62">
    <cfRule type="cellIs" dxfId="3782" priority="5213" operator="greaterThan">
      <formula>G62</formula>
    </cfRule>
  </conditionalFormatting>
  <conditionalFormatting sqref="H63">
    <cfRule type="cellIs" dxfId="3781" priority="5212" operator="greaterThan">
      <formula>G63</formula>
    </cfRule>
  </conditionalFormatting>
  <conditionalFormatting sqref="H64">
    <cfRule type="cellIs" dxfId="3780" priority="5211" operator="greaterThan">
      <formula>G64</formula>
    </cfRule>
  </conditionalFormatting>
  <conditionalFormatting sqref="H65:H68">
    <cfRule type="cellIs" dxfId="3779" priority="5210" operator="greaterThan">
      <formula>G65</formula>
    </cfRule>
  </conditionalFormatting>
  <conditionalFormatting sqref="H71">
    <cfRule type="cellIs" dxfId="3778" priority="5208" operator="greaterThan">
      <formula>G71</formula>
    </cfRule>
  </conditionalFormatting>
  <conditionalFormatting sqref="H72:H73">
    <cfRule type="cellIs" dxfId="3777" priority="5206" operator="greaterThan">
      <formula>G72</formula>
    </cfRule>
  </conditionalFormatting>
  <conditionalFormatting sqref="H74:H75">
    <cfRule type="cellIs" dxfId="3776" priority="5204" operator="greaterThan">
      <formula>G74</formula>
    </cfRule>
  </conditionalFormatting>
  <conditionalFormatting sqref="H74:H75">
    <cfRule type="cellIs" dxfId="3775" priority="5203" operator="greaterThan">
      <formula>G74</formula>
    </cfRule>
  </conditionalFormatting>
  <conditionalFormatting sqref="H77">
    <cfRule type="cellIs" dxfId="3774" priority="5199" operator="greaterThan">
      <formula>G77</formula>
    </cfRule>
  </conditionalFormatting>
  <conditionalFormatting sqref="H78">
    <cfRule type="cellIs" dxfId="3773" priority="5198" operator="greaterThan">
      <formula>G78</formula>
    </cfRule>
  </conditionalFormatting>
  <conditionalFormatting sqref="H79:H82">
    <cfRule type="cellIs" dxfId="3772" priority="5197" operator="greaterThan">
      <formula>G79</formula>
    </cfRule>
  </conditionalFormatting>
  <conditionalFormatting sqref="H46">
    <cfRule type="cellIs" dxfId="3771" priority="5193" operator="greaterThan">
      <formula>G46</formula>
    </cfRule>
  </conditionalFormatting>
  <conditionalFormatting sqref="H47">
    <cfRule type="cellIs" dxfId="3770" priority="5192" operator="greaterThan">
      <formula>G47</formula>
    </cfRule>
  </conditionalFormatting>
  <conditionalFormatting sqref="H48">
    <cfRule type="cellIs" dxfId="3769" priority="5191" operator="greaterThan">
      <formula>G48</formula>
    </cfRule>
  </conditionalFormatting>
  <conditionalFormatting sqref="H49:H50">
    <cfRule type="cellIs" dxfId="3768" priority="5190" operator="greaterThan">
      <formula>G49</formula>
    </cfRule>
  </conditionalFormatting>
  <conditionalFormatting sqref="H51">
    <cfRule type="cellIs" dxfId="3767" priority="5189" operator="greaterThan">
      <formula>G51</formula>
    </cfRule>
  </conditionalFormatting>
  <conditionalFormatting sqref="H52">
    <cfRule type="cellIs" dxfId="3766" priority="5188" operator="greaterThan">
      <formula>G52</formula>
    </cfRule>
  </conditionalFormatting>
  <conditionalFormatting sqref="H53">
    <cfRule type="cellIs" dxfId="3765" priority="5187" operator="greaterThan">
      <formula>G53</formula>
    </cfRule>
  </conditionalFormatting>
  <conditionalFormatting sqref="H55">
    <cfRule type="cellIs" dxfId="3764" priority="5185" operator="greaterThan">
      <formula>G55</formula>
    </cfRule>
  </conditionalFormatting>
  <conditionalFormatting sqref="H60">
    <cfRule type="cellIs" dxfId="3763" priority="5184" operator="greaterThan">
      <formula>G60</formula>
    </cfRule>
  </conditionalFormatting>
  <conditionalFormatting sqref="H112">
    <cfRule type="cellIs" dxfId="3762" priority="5183" operator="greaterThan">
      <formula>G112</formula>
    </cfRule>
  </conditionalFormatting>
  <conditionalFormatting sqref="H112">
    <cfRule type="cellIs" dxfId="3761" priority="5182" operator="greaterThan">
      <formula>G112</formula>
    </cfRule>
  </conditionalFormatting>
  <conditionalFormatting sqref="H113">
    <cfRule type="cellIs" dxfId="3760" priority="5181" operator="greaterThan">
      <formula>G113</formula>
    </cfRule>
  </conditionalFormatting>
  <conditionalFormatting sqref="H113">
    <cfRule type="cellIs" dxfId="3759" priority="5180" operator="greaterThan">
      <formula>G113</formula>
    </cfRule>
  </conditionalFormatting>
  <conditionalFormatting sqref="H114:H117">
    <cfRule type="cellIs" dxfId="3758" priority="5179" operator="greaterThan">
      <formula>G114</formula>
    </cfRule>
  </conditionalFormatting>
  <conditionalFormatting sqref="H114:H117">
    <cfRule type="cellIs" dxfId="3757" priority="5178" operator="greaterThan">
      <formula>G114</formula>
    </cfRule>
  </conditionalFormatting>
  <conditionalFormatting sqref="H35">
    <cfRule type="cellIs" dxfId="3756" priority="5169" operator="greaterThan">
      <formula>G35</formula>
    </cfRule>
  </conditionalFormatting>
  <conditionalFormatting sqref="H35">
    <cfRule type="cellIs" dxfId="3755" priority="5168" operator="greaterThan">
      <formula>G35</formula>
    </cfRule>
  </conditionalFormatting>
  <conditionalFormatting sqref="H35">
    <cfRule type="cellIs" dxfId="3754" priority="5167" operator="greaterThan">
      <formula>G35</formula>
    </cfRule>
  </conditionalFormatting>
  <conditionalFormatting sqref="H36">
    <cfRule type="cellIs" dxfId="3753" priority="5166" operator="greaterThan">
      <formula>G36</formula>
    </cfRule>
  </conditionalFormatting>
  <conditionalFormatting sqref="H36">
    <cfRule type="cellIs" dxfId="3752" priority="5165" operator="greaterThan">
      <formula>G36</formula>
    </cfRule>
  </conditionalFormatting>
  <conditionalFormatting sqref="H36">
    <cfRule type="cellIs" dxfId="3751" priority="5164" operator="greaterThan">
      <formula>G36</formula>
    </cfRule>
  </conditionalFormatting>
  <conditionalFormatting sqref="H97:H98">
    <cfRule type="cellIs" dxfId="3750" priority="5157" operator="greaterThan">
      <formula>G97</formula>
    </cfRule>
  </conditionalFormatting>
  <conditionalFormatting sqref="H97:H98">
    <cfRule type="cellIs" dxfId="3749" priority="5156" operator="greaterThan">
      <formula>G97</formula>
    </cfRule>
  </conditionalFormatting>
  <conditionalFormatting sqref="H97:H98">
    <cfRule type="cellIs" dxfId="3748" priority="5155" operator="greaterThan">
      <formula>G97</formula>
    </cfRule>
  </conditionalFormatting>
  <conditionalFormatting sqref="H97:H98">
    <cfRule type="cellIs" dxfId="3747" priority="5154" operator="greaterThan">
      <formula>G97</formula>
    </cfRule>
  </conditionalFormatting>
  <conditionalFormatting sqref="H99:H102">
    <cfRule type="cellIs" dxfId="3746" priority="5153" operator="greaterThan">
      <formula>G99</formula>
    </cfRule>
  </conditionalFormatting>
  <conditionalFormatting sqref="H99:H102">
    <cfRule type="cellIs" dxfId="3745" priority="5152" operator="greaterThan">
      <formula>G99</formula>
    </cfRule>
  </conditionalFormatting>
  <conditionalFormatting sqref="H99:H102">
    <cfRule type="cellIs" dxfId="3744" priority="5151" operator="greaterThan">
      <formula>G99</formula>
    </cfRule>
  </conditionalFormatting>
  <conditionalFormatting sqref="H99:H102">
    <cfRule type="cellIs" dxfId="3743" priority="5150" operator="greaterThan">
      <formula>G99</formula>
    </cfRule>
  </conditionalFormatting>
  <conditionalFormatting sqref="H105">
    <cfRule type="cellIs" dxfId="3742" priority="5145" operator="greaterThan">
      <formula>G105</formula>
    </cfRule>
  </conditionalFormatting>
  <conditionalFormatting sqref="H105">
    <cfRule type="cellIs" dxfId="3741" priority="5144" operator="greaterThan">
      <formula>G105</formula>
    </cfRule>
  </conditionalFormatting>
  <conditionalFormatting sqref="H105">
    <cfRule type="cellIs" dxfId="3740" priority="5143" operator="greaterThan">
      <formula>G105</formula>
    </cfRule>
  </conditionalFormatting>
  <conditionalFormatting sqref="H105">
    <cfRule type="cellIs" dxfId="3739" priority="5142" operator="greaterThan">
      <formula>G105</formula>
    </cfRule>
  </conditionalFormatting>
  <conditionalFormatting sqref="H105">
    <cfRule type="cellIs" dxfId="3738" priority="5141" operator="greaterThan">
      <formula>G105</formula>
    </cfRule>
  </conditionalFormatting>
  <conditionalFormatting sqref="H106:H109">
    <cfRule type="cellIs" dxfId="3737" priority="5140" operator="greaterThan">
      <formula>G106</formula>
    </cfRule>
  </conditionalFormatting>
  <conditionalFormatting sqref="H106:H109">
    <cfRule type="cellIs" dxfId="3736" priority="5139" operator="greaterThan">
      <formula>G106</formula>
    </cfRule>
  </conditionalFormatting>
  <conditionalFormatting sqref="H106:H109">
    <cfRule type="cellIs" dxfId="3735" priority="5138" operator="greaterThan">
      <formula>G106</formula>
    </cfRule>
  </conditionalFormatting>
  <conditionalFormatting sqref="H106:H109">
    <cfRule type="cellIs" dxfId="3734" priority="5137" operator="greaterThan">
      <formula>G106</formula>
    </cfRule>
  </conditionalFormatting>
  <conditionalFormatting sqref="H106:H109">
    <cfRule type="cellIs" dxfId="3733" priority="5136" operator="greaterThan">
      <formula>G106</formula>
    </cfRule>
  </conditionalFormatting>
  <conditionalFormatting sqref="H110">
    <cfRule type="cellIs" dxfId="3732" priority="5135" operator="greaterThan">
      <formula>G110</formula>
    </cfRule>
  </conditionalFormatting>
  <conditionalFormatting sqref="H110">
    <cfRule type="cellIs" dxfId="3731" priority="5134" operator="greaterThan">
      <formula>G110</formula>
    </cfRule>
  </conditionalFormatting>
  <conditionalFormatting sqref="H110">
    <cfRule type="cellIs" dxfId="3730" priority="5133" operator="greaterThan">
      <formula>G110</formula>
    </cfRule>
  </conditionalFormatting>
  <conditionalFormatting sqref="H110">
    <cfRule type="cellIs" dxfId="3729" priority="5132" operator="greaterThan">
      <formula>G110</formula>
    </cfRule>
  </conditionalFormatting>
  <conditionalFormatting sqref="H110">
    <cfRule type="cellIs" dxfId="3728" priority="5131" operator="greaterThan">
      <formula>G110</formula>
    </cfRule>
  </conditionalFormatting>
  <conditionalFormatting sqref="H136">
    <cfRule type="cellIs" dxfId="3727" priority="5102" operator="greaterThan">
      <formula>G136</formula>
    </cfRule>
  </conditionalFormatting>
  <conditionalFormatting sqref="H136">
    <cfRule type="cellIs" dxfId="3726" priority="5101" operator="greaterThan">
      <formula>G136</formula>
    </cfRule>
  </conditionalFormatting>
  <conditionalFormatting sqref="H136">
    <cfRule type="cellIs" dxfId="3725" priority="5100" operator="greaterThan">
      <formula>G136</formula>
    </cfRule>
  </conditionalFormatting>
  <conditionalFormatting sqref="H136">
    <cfRule type="cellIs" dxfId="3724" priority="5099" operator="greaterThan">
      <formula>G136</formula>
    </cfRule>
  </conditionalFormatting>
  <conditionalFormatting sqref="H136">
    <cfRule type="cellIs" dxfId="3723" priority="5098" operator="greaterThan">
      <formula>G136</formula>
    </cfRule>
  </conditionalFormatting>
  <conditionalFormatting sqref="H136">
    <cfRule type="cellIs" dxfId="3722" priority="5097" operator="greaterThan">
      <formula>G136</formula>
    </cfRule>
  </conditionalFormatting>
  <conditionalFormatting sqref="H136">
    <cfRule type="cellIs" dxfId="3721" priority="5096" operator="greaterThan">
      <formula>G136</formula>
    </cfRule>
  </conditionalFormatting>
  <conditionalFormatting sqref="H136">
    <cfRule type="cellIs" dxfId="3720" priority="5095" operator="greaterThan">
      <formula>G136</formula>
    </cfRule>
  </conditionalFormatting>
  <conditionalFormatting sqref="H137">
    <cfRule type="cellIs" dxfId="3719" priority="5094" operator="greaterThan">
      <formula>G137</formula>
    </cfRule>
  </conditionalFormatting>
  <conditionalFormatting sqref="H137">
    <cfRule type="cellIs" dxfId="3718" priority="5093" operator="greaterThan">
      <formula>G137</formula>
    </cfRule>
  </conditionalFormatting>
  <conditionalFormatting sqref="H137">
    <cfRule type="cellIs" dxfId="3717" priority="5092" operator="greaterThan">
      <formula>G137</formula>
    </cfRule>
  </conditionalFormatting>
  <conditionalFormatting sqref="H137">
    <cfRule type="cellIs" dxfId="3716" priority="5091" operator="greaterThan">
      <formula>G137</formula>
    </cfRule>
  </conditionalFormatting>
  <conditionalFormatting sqref="H137">
    <cfRule type="cellIs" dxfId="3715" priority="5090" operator="greaterThan">
      <formula>G137</formula>
    </cfRule>
  </conditionalFormatting>
  <conditionalFormatting sqref="H137">
    <cfRule type="cellIs" dxfId="3714" priority="5089" operator="greaterThan">
      <formula>G137</formula>
    </cfRule>
  </conditionalFormatting>
  <conditionalFormatting sqref="H137">
    <cfRule type="cellIs" dxfId="3713" priority="5088" operator="greaterThan">
      <formula>G137</formula>
    </cfRule>
  </conditionalFormatting>
  <conditionalFormatting sqref="H137">
    <cfRule type="cellIs" dxfId="3712" priority="5087" operator="greaterThan">
      <formula>G137</formula>
    </cfRule>
  </conditionalFormatting>
  <conditionalFormatting sqref="H138">
    <cfRule type="cellIs" dxfId="3711" priority="5086" operator="greaterThan">
      <formula>G138</formula>
    </cfRule>
  </conditionalFormatting>
  <conditionalFormatting sqref="H138">
    <cfRule type="cellIs" dxfId="3710" priority="5085" operator="greaterThan">
      <formula>G138</formula>
    </cfRule>
  </conditionalFormatting>
  <conditionalFormatting sqref="H138">
    <cfRule type="cellIs" dxfId="3709" priority="5084" operator="greaterThan">
      <formula>G138</formula>
    </cfRule>
  </conditionalFormatting>
  <conditionalFormatting sqref="H138">
    <cfRule type="cellIs" dxfId="3708" priority="5083" operator="greaterThan">
      <formula>G138</formula>
    </cfRule>
  </conditionalFormatting>
  <conditionalFormatting sqref="H138">
    <cfRule type="cellIs" dxfId="3707" priority="5082" operator="greaterThan">
      <formula>G138</formula>
    </cfRule>
  </conditionalFormatting>
  <conditionalFormatting sqref="H138">
    <cfRule type="cellIs" dxfId="3706" priority="5081" operator="greaterThan">
      <formula>G138</formula>
    </cfRule>
  </conditionalFormatting>
  <conditionalFormatting sqref="H138">
    <cfRule type="cellIs" dxfId="3705" priority="5080" operator="greaterThan">
      <formula>G138</formula>
    </cfRule>
  </conditionalFormatting>
  <conditionalFormatting sqref="H138">
    <cfRule type="cellIs" dxfId="3704" priority="5079" operator="greaterThan">
      <formula>G138</formula>
    </cfRule>
  </conditionalFormatting>
  <conditionalFormatting sqref="H139:H142">
    <cfRule type="cellIs" dxfId="3703" priority="5078" operator="greaterThan">
      <formula>G139</formula>
    </cfRule>
  </conditionalFormatting>
  <conditionalFormatting sqref="H139:H142">
    <cfRule type="cellIs" dxfId="3702" priority="5077" operator="greaterThan">
      <formula>G139</formula>
    </cfRule>
  </conditionalFormatting>
  <conditionalFormatting sqref="H139:H142">
    <cfRule type="cellIs" dxfId="3701" priority="5076" operator="greaterThan">
      <formula>G139</formula>
    </cfRule>
  </conditionalFormatting>
  <conditionalFormatting sqref="H139:H142">
    <cfRule type="cellIs" dxfId="3700" priority="5075" operator="greaterThan">
      <formula>G139</formula>
    </cfRule>
  </conditionalFormatting>
  <conditionalFormatting sqref="H139:H142">
    <cfRule type="cellIs" dxfId="3699" priority="5074" operator="greaterThan">
      <formula>G139</formula>
    </cfRule>
  </conditionalFormatting>
  <conditionalFormatting sqref="H139:H142">
    <cfRule type="cellIs" dxfId="3698" priority="5073" operator="greaterThan">
      <formula>G139</formula>
    </cfRule>
  </conditionalFormatting>
  <conditionalFormatting sqref="H139:H142">
    <cfRule type="cellIs" dxfId="3697" priority="5072" operator="greaterThan">
      <formula>G139</formula>
    </cfRule>
  </conditionalFormatting>
  <conditionalFormatting sqref="H139:H142">
    <cfRule type="cellIs" dxfId="3696" priority="5071" operator="greaterThan">
      <formula>G139</formula>
    </cfRule>
  </conditionalFormatting>
  <conditionalFormatting sqref="H143">
    <cfRule type="cellIs" dxfId="3695" priority="5070" operator="greaterThan">
      <formula>G143</formula>
    </cfRule>
  </conditionalFormatting>
  <conditionalFormatting sqref="H143">
    <cfRule type="cellIs" dxfId="3694" priority="5069" operator="greaterThan">
      <formula>G143</formula>
    </cfRule>
  </conditionalFormatting>
  <conditionalFormatting sqref="H143">
    <cfRule type="cellIs" dxfId="3693" priority="5068" operator="greaterThan">
      <formula>G143</formula>
    </cfRule>
  </conditionalFormatting>
  <conditionalFormatting sqref="H143">
    <cfRule type="cellIs" dxfId="3692" priority="5067" operator="greaterThan">
      <formula>G143</formula>
    </cfRule>
  </conditionalFormatting>
  <conditionalFormatting sqref="H143">
    <cfRule type="cellIs" dxfId="3691" priority="5066" operator="greaterThan">
      <formula>G143</formula>
    </cfRule>
  </conditionalFormatting>
  <conditionalFormatting sqref="H143">
    <cfRule type="cellIs" dxfId="3690" priority="5065" operator="greaterThan">
      <formula>G143</formula>
    </cfRule>
  </conditionalFormatting>
  <conditionalFormatting sqref="H143">
    <cfRule type="cellIs" dxfId="3689" priority="5064" operator="greaterThan">
      <formula>G143</formula>
    </cfRule>
  </conditionalFormatting>
  <conditionalFormatting sqref="H143">
    <cfRule type="cellIs" dxfId="3688" priority="5063" operator="greaterThan">
      <formula>G143</formula>
    </cfRule>
  </conditionalFormatting>
  <conditionalFormatting sqref="H129">
    <cfRule type="cellIs" dxfId="3687" priority="5062" operator="greaterThan">
      <formula>G129</formula>
    </cfRule>
  </conditionalFormatting>
  <conditionalFormatting sqref="H129">
    <cfRule type="cellIs" dxfId="3686" priority="5061" operator="greaterThan">
      <formula>G129</formula>
    </cfRule>
  </conditionalFormatting>
  <conditionalFormatting sqref="H129">
    <cfRule type="cellIs" dxfId="3685" priority="5060" operator="greaterThan">
      <formula>G129</formula>
    </cfRule>
  </conditionalFormatting>
  <conditionalFormatting sqref="H129">
    <cfRule type="cellIs" dxfId="3684" priority="5059" operator="greaterThan">
      <formula>G129</formula>
    </cfRule>
  </conditionalFormatting>
  <conditionalFormatting sqref="H129">
    <cfRule type="cellIs" dxfId="3683" priority="5058" operator="greaterThan">
      <formula>G129</formula>
    </cfRule>
  </conditionalFormatting>
  <conditionalFormatting sqref="H129">
    <cfRule type="cellIs" dxfId="3682" priority="5057" operator="greaterThan">
      <formula>G129</formula>
    </cfRule>
  </conditionalFormatting>
  <conditionalFormatting sqref="H129">
    <cfRule type="cellIs" dxfId="3681" priority="5056" operator="greaterThan">
      <formula>G129</formula>
    </cfRule>
  </conditionalFormatting>
  <conditionalFormatting sqref="H129">
    <cfRule type="cellIs" dxfId="3680" priority="5055" operator="greaterThan">
      <formula>G129</formula>
    </cfRule>
  </conditionalFormatting>
  <conditionalFormatting sqref="H129">
    <cfRule type="cellIs" dxfId="3679" priority="5054" operator="greaterThan">
      <formula>G129</formula>
    </cfRule>
  </conditionalFormatting>
  <conditionalFormatting sqref="H134">
    <cfRule type="cellIs" dxfId="3678" priority="5052" operator="greaterThan">
      <formula>G134</formula>
    </cfRule>
  </conditionalFormatting>
  <conditionalFormatting sqref="H134">
    <cfRule type="cellIs" dxfId="3677" priority="5051" operator="greaterThan">
      <formula>G134</formula>
    </cfRule>
  </conditionalFormatting>
  <conditionalFormatting sqref="H134">
    <cfRule type="cellIs" dxfId="3676" priority="5050" operator="greaterThan">
      <formula>G134</formula>
    </cfRule>
  </conditionalFormatting>
  <conditionalFormatting sqref="H134">
    <cfRule type="cellIs" dxfId="3675" priority="5049" operator="greaterThan">
      <formula>G134</formula>
    </cfRule>
  </conditionalFormatting>
  <conditionalFormatting sqref="H134">
    <cfRule type="cellIs" dxfId="3674" priority="5048" operator="greaterThan">
      <formula>G134</formula>
    </cfRule>
  </conditionalFormatting>
  <conditionalFormatting sqref="H134">
    <cfRule type="cellIs" dxfId="3673" priority="5047" operator="greaterThan">
      <formula>G134</formula>
    </cfRule>
  </conditionalFormatting>
  <conditionalFormatting sqref="H134">
    <cfRule type="cellIs" dxfId="3672" priority="5046" operator="greaterThan">
      <formula>G134</formula>
    </cfRule>
  </conditionalFormatting>
  <conditionalFormatting sqref="H134">
    <cfRule type="cellIs" dxfId="3671" priority="5045" operator="greaterThan">
      <formula>G134</formula>
    </cfRule>
  </conditionalFormatting>
  <conditionalFormatting sqref="H134">
    <cfRule type="cellIs" dxfId="3670" priority="5044" operator="greaterThan">
      <formula>G134</formula>
    </cfRule>
  </conditionalFormatting>
  <conditionalFormatting sqref="H134">
    <cfRule type="cellIs" dxfId="3669" priority="5043" operator="greaterThan">
      <formula>G134</formula>
    </cfRule>
  </conditionalFormatting>
  <conditionalFormatting sqref="H85">
    <cfRule type="cellIs" dxfId="3668" priority="5042" operator="greaterThan">
      <formula>G85</formula>
    </cfRule>
  </conditionalFormatting>
  <conditionalFormatting sqref="H86">
    <cfRule type="cellIs" dxfId="3667" priority="5041" operator="greaterThan">
      <formula>G86</formula>
    </cfRule>
  </conditionalFormatting>
  <conditionalFormatting sqref="H86">
    <cfRule type="cellIs" dxfId="3666" priority="5040" operator="greaterThan">
      <formula>G86</formula>
    </cfRule>
  </conditionalFormatting>
  <conditionalFormatting sqref="H86">
    <cfRule type="cellIs" dxfId="3665" priority="5039" operator="greaterThan">
      <formula>G86</formula>
    </cfRule>
  </conditionalFormatting>
  <conditionalFormatting sqref="H86">
    <cfRule type="cellIs" dxfId="3664" priority="5038" operator="greaterThan">
      <formula>G86</formula>
    </cfRule>
  </conditionalFormatting>
  <conditionalFormatting sqref="H86">
    <cfRule type="cellIs" dxfId="3663" priority="5037" operator="greaterThan">
      <formula>G86</formula>
    </cfRule>
  </conditionalFormatting>
  <conditionalFormatting sqref="H86">
    <cfRule type="cellIs" dxfId="3662" priority="5036" operator="greaterThan">
      <formula>G86</formula>
    </cfRule>
  </conditionalFormatting>
  <conditionalFormatting sqref="H86">
    <cfRule type="cellIs" dxfId="3661" priority="5035" operator="greaterThan">
      <formula>G86</formula>
    </cfRule>
  </conditionalFormatting>
  <conditionalFormatting sqref="H86">
    <cfRule type="cellIs" dxfId="3660" priority="5034" operator="greaterThan">
      <formula>G86</formula>
    </cfRule>
  </conditionalFormatting>
  <conditionalFormatting sqref="H86">
    <cfRule type="cellIs" dxfId="3659" priority="5033" operator="greaterThan">
      <formula>G86</formula>
    </cfRule>
  </conditionalFormatting>
  <conditionalFormatting sqref="H86">
    <cfRule type="cellIs" dxfId="3658" priority="5032" operator="greaterThan">
      <formula>G86</formula>
    </cfRule>
  </conditionalFormatting>
  <conditionalFormatting sqref="H86">
    <cfRule type="cellIs" dxfId="3657" priority="5031" operator="greaterThan">
      <formula>G86</formula>
    </cfRule>
  </conditionalFormatting>
  <conditionalFormatting sqref="H87">
    <cfRule type="cellIs" dxfId="3656" priority="5030" operator="greaterThan">
      <formula>G87</formula>
    </cfRule>
  </conditionalFormatting>
  <conditionalFormatting sqref="H87">
    <cfRule type="cellIs" dxfId="3655" priority="5029" operator="greaterThan">
      <formula>G87</formula>
    </cfRule>
  </conditionalFormatting>
  <conditionalFormatting sqref="H87">
    <cfRule type="cellIs" dxfId="3654" priority="5028" operator="greaterThan">
      <formula>G87</formula>
    </cfRule>
  </conditionalFormatting>
  <conditionalFormatting sqref="H87">
    <cfRule type="cellIs" dxfId="3653" priority="5027" operator="greaterThan">
      <formula>G87</formula>
    </cfRule>
  </conditionalFormatting>
  <conditionalFormatting sqref="H87">
    <cfRule type="cellIs" dxfId="3652" priority="5026" operator="greaterThan">
      <formula>G87</formula>
    </cfRule>
  </conditionalFormatting>
  <conditionalFormatting sqref="H87">
    <cfRule type="cellIs" dxfId="3651" priority="5025" operator="greaterThan">
      <formula>G87</formula>
    </cfRule>
  </conditionalFormatting>
  <conditionalFormatting sqref="H87">
    <cfRule type="cellIs" dxfId="3650" priority="5024" operator="greaterThan">
      <formula>G87</formula>
    </cfRule>
  </conditionalFormatting>
  <conditionalFormatting sqref="H87">
    <cfRule type="cellIs" dxfId="3649" priority="5023" operator="greaterThan">
      <formula>G87</formula>
    </cfRule>
  </conditionalFormatting>
  <conditionalFormatting sqref="H87">
    <cfRule type="cellIs" dxfId="3648" priority="5022" operator="greaterThan">
      <formula>G87</formula>
    </cfRule>
  </conditionalFormatting>
  <conditionalFormatting sqref="H87">
    <cfRule type="cellIs" dxfId="3647" priority="5021" operator="greaterThan">
      <formula>G87</formula>
    </cfRule>
  </conditionalFormatting>
  <conditionalFormatting sqref="H87">
    <cfRule type="cellIs" dxfId="3646" priority="5020" operator="greaterThan">
      <formula>G87</formula>
    </cfRule>
  </conditionalFormatting>
  <conditionalFormatting sqref="H88">
    <cfRule type="cellIs" dxfId="3645" priority="5019" operator="greaterThan">
      <formula>G88</formula>
    </cfRule>
  </conditionalFormatting>
  <conditionalFormatting sqref="H88">
    <cfRule type="cellIs" dxfId="3644" priority="5018" operator="greaterThan">
      <formula>G88</formula>
    </cfRule>
  </conditionalFormatting>
  <conditionalFormatting sqref="H88">
    <cfRule type="cellIs" dxfId="3643" priority="5017" operator="greaterThan">
      <formula>G88</formula>
    </cfRule>
  </conditionalFormatting>
  <conditionalFormatting sqref="H88">
    <cfRule type="cellIs" dxfId="3642" priority="5016" operator="greaterThan">
      <formula>G88</formula>
    </cfRule>
  </conditionalFormatting>
  <conditionalFormatting sqref="H88">
    <cfRule type="cellIs" dxfId="3641" priority="5015" operator="greaterThan">
      <formula>G88</formula>
    </cfRule>
  </conditionalFormatting>
  <conditionalFormatting sqref="H88">
    <cfRule type="cellIs" dxfId="3640" priority="5014" operator="greaterThan">
      <formula>G88</formula>
    </cfRule>
  </conditionalFormatting>
  <conditionalFormatting sqref="H88">
    <cfRule type="cellIs" dxfId="3639" priority="5013" operator="greaterThan">
      <formula>G88</formula>
    </cfRule>
  </conditionalFormatting>
  <conditionalFormatting sqref="H88">
    <cfRule type="cellIs" dxfId="3638" priority="5012" operator="greaterThan">
      <formula>G88</formula>
    </cfRule>
  </conditionalFormatting>
  <conditionalFormatting sqref="H88">
    <cfRule type="cellIs" dxfId="3637" priority="5011" operator="greaterThan">
      <formula>G88</formula>
    </cfRule>
  </conditionalFormatting>
  <conditionalFormatting sqref="H88">
    <cfRule type="cellIs" dxfId="3636" priority="5010" operator="greaterThan">
      <formula>G88</formula>
    </cfRule>
  </conditionalFormatting>
  <conditionalFormatting sqref="H88">
    <cfRule type="cellIs" dxfId="3635" priority="5009" operator="greaterThan">
      <formula>G88</formula>
    </cfRule>
  </conditionalFormatting>
  <conditionalFormatting sqref="H89:H90">
    <cfRule type="cellIs" dxfId="3634" priority="5008" operator="greaterThan">
      <formula>G89</formula>
    </cfRule>
  </conditionalFormatting>
  <conditionalFormatting sqref="H89:H90">
    <cfRule type="cellIs" dxfId="3633" priority="5007" operator="greaterThan">
      <formula>G89</formula>
    </cfRule>
  </conditionalFormatting>
  <conditionalFormatting sqref="H89:H90">
    <cfRule type="cellIs" dxfId="3632" priority="5006" operator="greaterThan">
      <formula>G89</formula>
    </cfRule>
  </conditionalFormatting>
  <conditionalFormatting sqref="H89:H90">
    <cfRule type="cellIs" dxfId="3631" priority="5005" operator="greaterThan">
      <formula>G89</formula>
    </cfRule>
  </conditionalFormatting>
  <conditionalFormatting sqref="H89:H90">
    <cfRule type="cellIs" dxfId="3630" priority="5004" operator="greaterThan">
      <formula>G89</formula>
    </cfRule>
  </conditionalFormatting>
  <conditionalFormatting sqref="H89:H90">
    <cfRule type="cellIs" dxfId="3629" priority="5003" operator="greaterThan">
      <formula>G89</formula>
    </cfRule>
  </conditionalFormatting>
  <conditionalFormatting sqref="H89:H90">
    <cfRule type="cellIs" dxfId="3628" priority="5002" operator="greaterThan">
      <formula>G89</formula>
    </cfRule>
  </conditionalFormatting>
  <conditionalFormatting sqref="H89:H90">
    <cfRule type="cellIs" dxfId="3627" priority="5001" operator="greaterThan">
      <formula>G89</formula>
    </cfRule>
  </conditionalFormatting>
  <conditionalFormatting sqref="H89:H90">
    <cfRule type="cellIs" dxfId="3626" priority="5000" operator="greaterThan">
      <formula>G89</formula>
    </cfRule>
  </conditionalFormatting>
  <conditionalFormatting sqref="H89:H90">
    <cfRule type="cellIs" dxfId="3625" priority="4999" operator="greaterThan">
      <formula>G89</formula>
    </cfRule>
  </conditionalFormatting>
  <conditionalFormatting sqref="H89:H90">
    <cfRule type="cellIs" dxfId="3624" priority="4998" operator="greaterThan">
      <formula>G89</formula>
    </cfRule>
  </conditionalFormatting>
  <conditionalFormatting sqref="H91:H94">
    <cfRule type="cellIs" dxfId="3623" priority="4997" operator="greaterThan">
      <formula>G91</formula>
    </cfRule>
  </conditionalFormatting>
  <conditionalFormatting sqref="H91:H94">
    <cfRule type="cellIs" dxfId="3622" priority="4996" operator="greaterThan">
      <formula>G91</formula>
    </cfRule>
  </conditionalFormatting>
  <conditionalFormatting sqref="H91:H94">
    <cfRule type="cellIs" dxfId="3621" priority="4995" operator="greaterThan">
      <formula>G91</formula>
    </cfRule>
  </conditionalFormatting>
  <conditionalFormatting sqref="H91:H94">
    <cfRule type="cellIs" dxfId="3620" priority="4994" operator="greaterThan">
      <formula>G91</formula>
    </cfRule>
  </conditionalFormatting>
  <conditionalFormatting sqref="H91:H94">
    <cfRule type="cellIs" dxfId="3619" priority="4993" operator="greaterThan">
      <formula>G91</formula>
    </cfRule>
  </conditionalFormatting>
  <conditionalFormatting sqref="H91:H94">
    <cfRule type="cellIs" dxfId="3618" priority="4992" operator="greaterThan">
      <formula>G91</formula>
    </cfRule>
  </conditionalFormatting>
  <conditionalFormatting sqref="H91:H94">
    <cfRule type="cellIs" dxfId="3617" priority="4991" operator="greaterThan">
      <formula>G91</formula>
    </cfRule>
  </conditionalFormatting>
  <conditionalFormatting sqref="H91:H94">
    <cfRule type="cellIs" dxfId="3616" priority="4990" operator="greaterThan">
      <formula>G91</formula>
    </cfRule>
  </conditionalFormatting>
  <conditionalFormatting sqref="H91:H94">
    <cfRule type="cellIs" dxfId="3615" priority="4989" operator="greaterThan">
      <formula>G91</formula>
    </cfRule>
  </conditionalFormatting>
  <conditionalFormatting sqref="H91:H94">
    <cfRule type="cellIs" dxfId="3614" priority="4988" operator="greaterThan">
      <formula>G91</formula>
    </cfRule>
  </conditionalFormatting>
  <conditionalFormatting sqref="H91:H94">
    <cfRule type="cellIs" dxfId="3613" priority="4987" operator="greaterThan">
      <formula>G91</formula>
    </cfRule>
  </conditionalFormatting>
  <conditionalFormatting sqref="H122">
    <cfRule type="cellIs" dxfId="3612" priority="4963" operator="greaterThan">
      <formula>G122</formula>
    </cfRule>
  </conditionalFormatting>
  <conditionalFormatting sqref="H123:H126">
    <cfRule type="cellIs" dxfId="3611" priority="4962" operator="greaterThan">
      <formula>G123</formula>
    </cfRule>
  </conditionalFormatting>
  <conditionalFormatting sqref="H127">
    <cfRule type="cellIs" dxfId="3610" priority="4961" operator="greaterThan">
      <formula>G127</formula>
    </cfRule>
  </conditionalFormatting>
  <conditionalFormatting sqref="K70">
    <cfRule type="cellIs" dxfId="3609" priority="4933" operator="lessThan">
      <formula>J70</formula>
    </cfRule>
    <cfRule type="cellIs" dxfId="3608" priority="4934" operator="greaterThan">
      <formula>J70</formula>
    </cfRule>
  </conditionalFormatting>
  <conditionalFormatting sqref="K129:K134">
    <cfRule type="cellIs" dxfId="3607" priority="4932" operator="greaterThan">
      <formula>J129</formula>
    </cfRule>
  </conditionalFormatting>
  <conditionalFormatting sqref="K136:K143">
    <cfRule type="cellIs" dxfId="3606" priority="4931" operator="greaterThan">
      <formula>J136</formula>
    </cfRule>
  </conditionalFormatting>
  <conditionalFormatting sqref="K105:K110">
    <cfRule type="cellIs" dxfId="3605" priority="4929" operator="greaterThan">
      <formula>J105</formula>
    </cfRule>
  </conditionalFormatting>
  <conditionalFormatting sqref="K105:K110">
    <cfRule type="cellIs" dxfId="3604" priority="4928" operator="greaterThan">
      <formula>J105</formula>
    </cfRule>
  </conditionalFormatting>
  <conditionalFormatting sqref="K63">
    <cfRule type="cellIs" dxfId="3603" priority="4923" operator="greaterThan">
      <formula>J63</formula>
    </cfRule>
  </conditionalFormatting>
  <conditionalFormatting sqref="K64">
    <cfRule type="cellIs" dxfId="3602" priority="4922" operator="greaterThan">
      <formula>J64</formula>
    </cfRule>
  </conditionalFormatting>
  <conditionalFormatting sqref="K65:K68">
    <cfRule type="cellIs" dxfId="3601" priority="4921" operator="greaterThan">
      <formula>J65</formula>
    </cfRule>
  </conditionalFormatting>
  <conditionalFormatting sqref="K71">
    <cfRule type="cellIs" dxfId="3600" priority="4919" operator="greaterThan">
      <formula>J71</formula>
    </cfRule>
  </conditionalFormatting>
  <conditionalFormatting sqref="K72:K73">
    <cfRule type="cellIs" dxfId="3599" priority="4917" operator="greaterThan">
      <formula>J72</formula>
    </cfRule>
  </conditionalFormatting>
  <conditionalFormatting sqref="K74:K75">
    <cfRule type="cellIs" dxfId="3598" priority="4915" operator="greaterThan">
      <formula>J74</formula>
    </cfRule>
  </conditionalFormatting>
  <conditionalFormatting sqref="K74:K75">
    <cfRule type="cellIs" dxfId="3597" priority="4914" operator="greaterThan">
      <formula>J74</formula>
    </cfRule>
  </conditionalFormatting>
  <conditionalFormatting sqref="K77">
    <cfRule type="cellIs" dxfId="3596" priority="4910" operator="greaterThan">
      <formula>J77</formula>
    </cfRule>
  </conditionalFormatting>
  <conditionalFormatting sqref="K78">
    <cfRule type="cellIs" dxfId="3595" priority="4909" operator="greaterThan">
      <formula>J78</formula>
    </cfRule>
  </conditionalFormatting>
  <conditionalFormatting sqref="K79:K82">
    <cfRule type="cellIs" dxfId="3594" priority="4908" operator="greaterThan">
      <formula>J79</formula>
    </cfRule>
  </conditionalFormatting>
  <conditionalFormatting sqref="K46">
    <cfRule type="cellIs" dxfId="3593" priority="4904" operator="greaterThan">
      <formula>J46</formula>
    </cfRule>
  </conditionalFormatting>
  <conditionalFormatting sqref="K47">
    <cfRule type="cellIs" dxfId="3592" priority="4903" operator="greaterThan">
      <formula>J47</formula>
    </cfRule>
  </conditionalFormatting>
  <conditionalFormatting sqref="K48">
    <cfRule type="cellIs" dxfId="3591" priority="4902" operator="greaterThan">
      <formula>J48</formula>
    </cfRule>
  </conditionalFormatting>
  <conditionalFormatting sqref="K49:K50">
    <cfRule type="cellIs" dxfId="3590" priority="4901" operator="greaterThan">
      <formula>J49</formula>
    </cfRule>
  </conditionalFormatting>
  <conditionalFormatting sqref="K51">
    <cfRule type="cellIs" dxfId="3589" priority="4900" operator="greaterThan">
      <formula>J51</formula>
    </cfRule>
  </conditionalFormatting>
  <conditionalFormatting sqref="K52">
    <cfRule type="cellIs" dxfId="3588" priority="4899" operator="greaterThan">
      <formula>J52</formula>
    </cfRule>
  </conditionalFormatting>
  <conditionalFormatting sqref="K53">
    <cfRule type="cellIs" dxfId="3587" priority="4898" operator="greaterThan">
      <formula>J53</formula>
    </cfRule>
  </conditionalFormatting>
  <conditionalFormatting sqref="K55">
    <cfRule type="cellIs" dxfId="3586" priority="4896" operator="greaterThan">
      <formula>J55</formula>
    </cfRule>
  </conditionalFormatting>
  <conditionalFormatting sqref="K60">
    <cfRule type="cellIs" dxfId="3585" priority="4895" operator="greaterThan">
      <formula>J60</formula>
    </cfRule>
  </conditionalFormatting>
  <conditionalFormatting sqref="K112">
    <cfRule type="cellIs" dxfId="3584" priority="4894" operator="greaterThan">
      <formula>J112</formula>
    </cfRule>
  </conditionalFormatting>
  <conditionalFormatting sqref="K112">
    <cfRule type="cellIs" dxfId="3583" priority="4893" operator="greaterThan">
      <formula>J112</formula>
    </cfRule>
  </conditionalFormatting>
  <conditionalFormatting sqref="K113">
    <cfRule type="cellIs" dxfId="3582" priority="4892" operator="greaterThan">
      <formula>J113</formula>
    </cfRule>
  </conditionalFormatting>
  <conditionalFormatting sqref="K113">
    <cfRule type="cellIs" dxfId="3581" priority="4891" operator="greaterThan">
      <formula>J113</formula>
    </cfRule>
  </conditionalFormatting>
  <conditionalFormatting sqref="K114:K117">
    <cfRule type="cellIs" dxfId="3580" priority="4890" operator="greaterThan">
      <formula>J114</formula>
    </cfRule>
  </conditionalFormatting>
  <conditionalFormatting sqref="K114:K117">
    <cfRule type="cellIs" dxfId="3579" priority="4889" operator="greaterThan">
      <formula>J114</formula>
    </cfRule>
  </conditionalFormatting>
  <conditionalFormatting sqref="K35">
    <cfRule type="cellIs" dxfId="3578" priority="4880" operator="greaterThan">
      <formula>J35</formula>
    </cfRule>
  </conditionalFormatting>
  <conditionalFormatting sqref="K35">
    <cfRule type="cellIs" dxfId="3577" priority="4879" operator="greaterThan">
      <formula>J35</formula>
    </cfRule>
  </conditionalFormatting>
  <conditionalFormatting sqref="K35">
    <cfRule type="cellIs" dxfId="3576" priority="4878" operator="greaterThan">
      <formula>J35</formula>
    </cfRule>
  </conditionalFormatting>
  <conditionalFormatting sqref="K36">
    <cfRule type="cellIs" dxfId="3575" priority="4877" operator="greaterThan">
      <formula>J36</formula>
    </cfRule>
  </conditionalFormatting>
  <conditionalFormatting sqref="K36">
    <cfRule type="cellIs" dxfId="3574" priority="4876" operator="greaterThan">
      <formula>J36</formula>
    </cfRule>
  </conditionalFormatting>
  <conditionalFormatting sqref="K36">
    <cfRule type="cellIs" dxfId="3573" priority="4875" operator="greaterThan">
      <formula>J36</formula>
    </cfRule>
  </conditionalFormatting>
  <conditionalFormatting sqref="K97:K98">
    <cfRule type="cellIs" dxfId="3572" priority="4868" operator="greaterThan">
      <formula>J97</formula>
    </cfRule>
  </conditionalFormatting>
  <conditionalFormatting sqref="K97:K98">
    <cfRule type="cellIs" dxfId="3571" priority="4867" operator="greaterThan">
      <formula>J97</formula>
    </cfRule>
  </conditionalFormatting>
  <conditionalFormatting sqref="K97:K98">
    <cfRule type="cellIs" dxfId="3570" priority="4866" operator="greaterThan">
      <formula>J97</formula>
    </cfRule>
  </conditionalFormatting>
  <conditionalFormatting sqref="K97:K98">
    <cfRule type="cellIs" dxfId="3569" priority="4865" operator="greaterThan">
      <formula>J97</formula>
    </cfRule>
  </conditionalFormatting>
  <conditionalFormatting sqref="K99:K102">
    <cfRule type="cellIs" dxfId="3568" priority="4864" operator="greaterThan">
      <formula>J99</formula>
    </cfRule>
  </conditionalFormatting>
  <conditionalFormatting sqref="K99:K102">
    <cfRule type="cellIs" dxfId="3567" priority="4863" operator="greaterThan">
      <formula>J99</formula>
    </cfRule>
  </conditionalFormatting>
  <conditionalFormatting sqref="K99:K102">
    <cfRule type="cellIs" dxfId="3566" priority="4862" operator="greaterThan">
      <formula>J99</formula>
    </cfRule>
  </conditionalFormatting>
  <conditionalFormatting sqref="K99:K102">
    <cfRule type="cellIs" dxfId="3565" priority="4861" operator="greaterThan">
      <formula>J99</formula>
    </cfRule>
  </conditionalFormatting>
  <conditionalFormatting sqref="K105">
    <cfRule type="cellIs" dxfId="3564" priority="4856" operator="greaterThan">
      <formula>J105</formula>
    </cfRule>
  </conditionalFormatting>
  <conditionalFormatting sqref="K105">
    <cfRule type="cellIs" dxfId="3563" priority="4855" operator="greaterThan">
      <formula>J105</formula>
    </cfRule>
  </conditionalFormatting>
  <conditionalFormatting sqref="K105">
    <cfRule type="cellIs" dxfId="3562" priority="4854" operator="greaterThan">
      <formula>J105</formula>
    </cfRule>
  </conditionalFormatting>
  <conditionalFormatting sqref="K105">
    <cfRule type="cellIs" dxfId="3561" priority="4853" operator="greaterThan">
      <formula>J105</formula>
    </cfRule>
  </conditionalFormatting>
  <conditionalFormatting sqref="K105">
    <cfRule type="cellIs" dxfId="3560" priority="4852" operator="greaterThan">
      <formula>J105</formula>
    </cfRule>
  </conditionalFormatting>
  <conditionalFormatting sqref="K106:K109">
    <cfRule type="cellIs" dxfId="3559" priority="4851" operator="greaterThan">
      <formula>J106</formula>
    </cfRule>
  </conditionalFormatting>
  <conditionalFormatting sqref="K106:K109">
    <cfRule type="cellIs" dxfId="3558" priority="4850" operator="greaterThan">
      <formula>J106</formula>
    </cfRule>
  </conditionalFormatting>
  <conditionalFormatting sqref="K106:K109">
    <cfRule type="cellIs" dxfId="3557" priority="4849" operator="greaterThan">
      <formula>J106</formula>
    </cfRule>
  </conditionalFormatting>
  <conditionalFormatting sqref="K106:K109">
    <cfRule type="cellIs" dxfId="3556" priority="4848" operator="greaterThan">
      <formula>J106</formula>
    </cfRule>
  </conditionalFormatting>
  <conditionalFormatting sqref="K106:K109">
    <cfRule type="cellIs" dxfId="3555" priority="4847" operator="greaterThan">
      <formula>J106</formula>
    </cfRule>
  </conditionalFormatting>
  <conditionalFormatting sqref="K110">
    <cfRule type="cellIs" dxfId="3554" priority="4846" operator="greaterThan">
      <formula>J110</formula>
    </cfRule>
  </conditionalFormatting>
  <conditionalFormatting sqref="K110">
    <cfRule type="cellIs" dxfId="3553" priority="4845" operator="greaterThan">
      <formula>J110</formula>
    </cfRule>
  </conditionalFormatting>
  <conditionalFormatting sqref="K110">
    <cfRule type="cellIs" dxfId="3552" priority="4844" operator="greaterThan">
      <formula>J110</formula>
    </cfRule>
  </conditionalFormatting>
  <conditionalFormatting sqref="K110">
    <cfRule type="cellIs" dxfId="3551" priority="4843" operator="greaterThan">
      <formula>J110</formula>
    </cfRule>
  </conditionalFormatting>
  <conditionalFormatting sqref="K110">
    <cfRule type="cellIs" dxfId="3550" priority="4842" operator="greaterThan">
      <formula>J110</formula>
    </cfRule>
  </conditionalFormatting>
  <conditionalFormatting sqref="K136">
    <cfRule type="cellIs" dxfId="3549" priority="4813" operator="greaterThan">
      <formula>J136</formula>
    </cfRule>
  </conditionalFormatting>
  <conditionalFormatting sqref="K136">
    <cfRule type="cellIs" dxfId="3548" priority="4812" operator="greaterThan">
      <formula>J136</formula>
    </cfRule>
  </conditionalFormatting>
  <conditionalFormatting sqref="K136">
    <cfRule type="cellIs" dxfId="3547" priority="4811" operator="greaterThan">
      <formula>J136</formula>
    </cfRule>
  </conditionalFormatting>
  <conditionalFormatting sqref="K136">
    <cfRule type="cellIs" dxfId="3546" priority="4810" operator="greaterThan">
      <formula>J136</formula>
    </cfRule>
  </conditionalFormatting>
  <conditionalFormatting sqref="K136">
    <cfRule type="cellIs" dxfId="3545" priority="4809" operator="greaterThan">
      <formula>J136</formula>
    </cfRule>
  </conditionalFormatting>
  <conditionalFormatting sqref="K136">
    <cfRule type="cellIs" dxfId="3544" priority="4808" operator="greaterThan">
      <formula>J136</formula>
    </cfRule>
  </conditionalFormatting>
  <conditionalFormatting sqref="K136">
    <cfRule type="cellIs" dxfId="3543" priority="4807" operator="greaterThan">
      <formula>J136</formula>
    </cfRule>
  </conditionalFormatting>
  <conditionalFormatting sqref="K136">
    <cfRule type="cellIs" dxfId="3542" priority="4806" operator="greaterThan">
      <formula>J136</formula>
    </cfRule>
  </conditionalFormatting>
  <conditionalFormatting sqref="K137">
    <cfRule type="cellIs" dxfId="3541" priority="4805" operator="greaterThan">
      <formula>J137</formula>
    </cfRule>
  </conditionalFormatting>
  <conditionalFormatting sqref="K137">
    <cfRule type="cellIs" dxfId="3540" priority="4804" operator="greaterThan">
      <formula>J137</formula>
    </cfRule>
  </conditionalFormatting>
  <conditionalFormatting sqref="K137">
    <cfRule type="cellIs" dxfId="3539" priority="4803" operator="greaterThan">
      <formula>J137</formula>
    </cfRule>
  </conditionalFormatting>
  <conditionalFormatting sqref="K137">
    <cfRule type="cellIs" dxfId="3538" priority="4802" operator="greaterThan">
      <formula>J137</formula>
    </cfRule>
  </conditionalFormatting>
  <conditionalFormatting sqref="K137">
    <cfRule type="cellIs" dxfId="3537" priority="4801" operator="greaterThan">
      <formula>J137</formula>
    </cfRule>
  </conditionalFormatting>
  <conditionalFormatting sqref="K137">
    <cfRule type="cellIs" dxfId="3536" priority="4800" operator="greaterThan">
      <formula>J137</formula>
    </cfRule>
  </conditionalFormatting>
  <conditionalFormatting sqref="K137">
    <cfRule type="cellIs" dxfId="3535" priority="4799" operator="greaterThan">
      <formula>J137</formula>
    </cfRule>
  </conditionalFormatting>
  <conditionalFormatting sqref="K137">
    <cfRule type="cellIs" dxfId="3534" priority="4798" operator="greaterThan">
      <formula>J137</formula>
    </cfRule>
  </conditionalFormatting>
  <conditionalFormatting sqref="K138">
    <cfRule type="cellIs" dxfId="3533" priority="4797" operator="greaterThan">
      <formula>J138</formula>
    </cfRule>
  </conditionalFormatting>
  <conditionalFormatting sqref="K138">
    <cfRule type="cellIs" dxfId="3532" priority="4796" operator="greaterThan">
      <formula>J138</formula>
    </cfRule>
  </conditionalFormatting>
  <conditionalFormatting sqref="K138">
    <cfRule type="cellIs" dxfId="3531" priority="4795" operator="greaterThan">
      <formula>J138</formula>
    </cfRule>
  </conditionalFormatting>
  <conditionalFormatting sqref="K138">
    <cfRule type="cellIs" dxfId="3530" priority="4794" operator="greaterThan">
      <formula>J138</formula>
    </cfRule>
  </conditionalFormatting>
  <conditionalFormatting sqref="K138">
    <cfRule type="cellIs" dxfId="3529" priority="4793" operator="greaterThan">
      <formula>J138</formula>
    </cfRule>
  </conditionalFormatting>
  <conditionalFormatting sqref="K138">
    <cfRule type="cellIs" dxfId="3528" priority="4792" operator="greaterThan">
      <formula>J138</formula>
    </cfRule>
  </conditionalFormatting>
  <conditionalFormatting sqref="K138">
    <cfRule type="cellIs" dxfId="3527" priority="4791" operator="greaterThan">
      <formula>J138</formula>
    </cfRule>
  </conditionalFormatting>
  <conditionalFormatting sqref="K138">
    <cfRule type="cellIs" dxfId="3526" priority="4790" operator="greaterThan">
      <formula>J138</formula>
    </cfRule>
  </conditionalFormatting>
  <conditionalFormatting sqref="K139:K142">
    <cfRule type="cellIs" dxfId="3525" priority="4789" operator="greaterThan">
      <formula>J139</formula>
    </cfRule>
  </conditionalFormatting>
  <conditionalFormatting sqref="K139:K142">
    <cfRule type="cellIs" dxfId="3524" priority="4788" operator="greaterThan">
      <formula>J139</formula>
    </cfRule>
  </conditionalFormatting>
  <conditionalFormatting sqref="K139:K142">
    <cfRule type="cellIs" dxfId="3523" priority="4787" operator="greaterThan">
      <formula>J139</formula>
    </cfRule>
  </conditionalFormatting>
  <conditionalFormatting sqref="K139:K142">
    <cfRule type="cellIs" dxfId="3522" priority="4786" operator="greaterThan">
      <formula>J139</formula>
    </cfRule>
  </conditionalFormatting>
  <conditionalFormatting sqref="K139:K142">
    <cfRule type="cellIs" dxfId="3521" priority="4785" operator="greaterThan">
      <formula>J139</formula>
    </cfRule>
  </conditionalFormatting>
  <conditionalFormatting sqref="K139:K142">
    <cfRule type="cellIs" dxfId="3520" priority="4784" operator="greaterThan">
      <formula>J139</formula>
    </cfRule>
  </conditionalFormatting>
  <conditionalFormatting sqref="K139:K142">
    <cfRule type="cellIs" dxfId="3519" priority="4783" operator="greaterThan">
      <formula>J139</formula>
    </cfRule>
  </conditionalFormatting>
  <conditionalFormatting sqref="K139:K142">
    <cfRule type="cellIs" dxfId="3518" priority="4782" operator="greaterThan">
      <formula>J139</formula>
    </cfRule>
  </conditionalFormatting>
  <conditionalFormatting sqref="K143">
    <cfRule type="cellIs" dxfId="3517" priority="4781" operator="greaterThan">
      <formula>J143</formula>
    </cfRule>
  </conditionalFormatting>
  <conditionalFormatting sqref="K143">
    <cfRule type="cellIs" dxfId="3516" priority="4780" operator="greaterThan">
      <formula>J143</formula>
    </cfRule>
  </conditionalFormatting>
  <conditionalFormatting sqref="K143">
    <cfRule type="cellIs" dxfId="3515" priority="4779" operator="greaterThan">
      <formula>J143</formula>
    </cfRule>
  </conditionalFormatting>
  <conditionalFormatting sqref="K143">
    <cfRule type="cellIs" dxfId="3514" priority="4778" operator="greaterThan">
      <formula>J143</formula>
    </cfRule>
  </conditionalFormatting>
  <conditionalFormatting sqref="K143">
    <cfRule type="cellIs" dxfId="3513" priority="4777" operator="greaterThan">
      <formula>J143</formula>
    </cfRule>
  </conditionalFormatting>
  <conditionalFormatting sqref="K143">
    <cfRule type="cellIs" dxfId="3512" priority="4776" operator="greaterThan">
      <formula>J143</formula>
    </cfRule>
  </conditionalFormatting>
  <conditionalFormatting sqref="K143">
    <cfRule type="cellIs" dxfId="3511" priority="4775" operator="greaterThan">
      <formula>J143</formula>
    </cfRule>
  </conditionalFormatting>
  <conditionalFormatting sqref="K143">
    <cfRule type="cellIs" dxfId="3510" priority="4774" operator="greaterThan">
      <formula>J143</formula>
    </cfRule>
  </conditionalFormatting>
  <conditionalFormatting sqref="K129">
    <cfRule type="cellIs" dxfId="3509" priority="4773" operator="greaterThan">
      <formula>J129</formula>
    </cfRule>
  </conditionalFormatting>
  <conditionalFormatting sqref="K129">
    <cfRule type="cellIs" dxfId="3508" priority="4772" operator="greaterThan">
      <formula>J129</formula>
    </cfRule>
  </conditionalFormatting>
  <conditionalFormatting sqref="K129">
    <cfRule type="cellIs" dxfId="3507" priority="4771" operator="greaterThan">
      <formula>J129</formula>
    </cfRule>
  </conditionalFormatting>
  <conditionalFormatting sqref="K129">
    <cfRule type="cellIs" dxfId="3506" priority="4770" operator="greaterThan">
      <formula>J129</formula>
    </cfRule>
  </conditionalFormatting>
  <conditionalFormatting sqref="K129">
    <cfRule type="cellIs" dxfId="3505" priority="4769" operator="greaterThan">
      <formula>J129</formula>
    </cfRule>
  </conditionalFormatting>
  <conditionalFormatting sqref="K129">
    <cfRule type="cellIs" dxfId="3504" priority="4768" operator="greaterThan">
      <formula>J129</formula>
    </cfRule>
  </conditionalFormatting>
  <conditionalFormatting sqref="K129">
    <cfRule type="cellIs" dxfId="3503" priority="4767" operator="greaterThan">
      <formula>J129</formula>
    </cfRule>
  </conditionalFormatting>
  <conditionalFormatting sqref="K129">
    <cfRule type="cellIs" dxfId="3502" priority="4766" operator="greaterThan">
      <formula>J129</formula>
    </cfRule>
  </conditionalFormatting>
  <conditionalFormatting sqref="K129">
    <cfRule type="cellIs" dxfId="3501" priority="4765" operator="greaterThan">
      <formula>J129</formula>
    </cfRule>
  </conditionalFormatting>
  <conditionalFormatting sqref="K134">
    <cfRule type="cellIs" dxfId="3500" priority="4763" operator="greaterThan">
      <formula>J134</formula>
    </cfRule>
  </conditionalFormatting>
  <conditionalFormatting sqref="K134">
    <cfRule type="cellIs" dxfId="3499" priority="4762" operator="greaterThan">
      <formula>J134</formula>
    </cfRule>
  </conditionalFormatting>
  <conditionalFormatting sqref="K134">
    <cfRule type="cellIs" dxfId="3498" priority="4761" operator="greaterThan">
      <formula>J134</formula>
    </cfRule>
  </conditionalFormatting>
  <conditionalFormatting sqref="K134">
    <cfRule type="cellIs" dxfId="3497" priority="4760" operator="greaterThan">
      <formula>J134</formula>
    </cfRule>
  </conditionalFormatting>
  <conditionalFormatting sqref="K134">
    <cfRule type="cellIs" dxfId="3496" priority="4759" operator="greaterThan">
      <formula>J134</formula>
    </cfRule>
  </conditionalFormatting>
  <conditionalFormatting sqref="K134">
    <cfRule type="cellIs" dxfId="3495" priority="4758" operator="greaterThan">
      <formula>J134</formula>
    </cfRule>
  </conditionalFormatting>
  <conditionalFormatting sqref="K134">
    <cfRule type="cellIs" dxfId="3494" priority="4757" operator="greaterThan">
      <formula>J134</formula>
    </cfRule>
  </conditionalFormatting>
  <conditionalFormatting sqref="K134">
    <cfRule type="cellIs" dxfId="3493" priority="4756" operator="greaterThan">
      <formula>J134</formula>
    </cfRule>
  </conditionalFormatting>
  <conditionalFormatting sqref="K134">
    <cfRule type="cellIs" dxfId="3492" priority="4755" operator="greaterThan">
      <formula>J134</formula>
    </cfRule>
  </conditionalFormatting>
  <conditionalFormatting sqref="K134">
    <cfRule type="cellIs" dxfId="3491" priority="4754" operator="greaterThan">
      <formula>J134</formula>
    </cfRule>
  </conditionalFormatting>
  <conditionalFormatting sqref="K85">
    <cfRule type="cellIs" dxfId="3490" priority="4753" operator="greaterThan">
      <formula>J85</formula>
    </cfRule>
  </conditionalFormatting>
  <conditionalFormatting sqref="K86">
    <cfRule type="cellIs" dxfId="3489" priority="4752" operator="greaterThan">
      <formula>J86</formula>
    </cfRule>
  </conditionalFormatting>
  <conditionalFormatting sqref="K86">
    <cfRule type="cellIs" dxfId="3488" priority="4751" operator="greaterThan">
      <formula>J86</formula>
    </cfRule>
  </conditionalFormatting>
  <conditionalFormatting sqref="K86">
    <cfRule type="cellIs" dxfId="3487" priority="4750" operator="greaterThan">
      <formula>J86</formula>
    </cfRule>
  </conditionalFormatting>
  <conditionalFormatting sqref="K86">
    <cfRule type="cellIs" dxfId="3486" priority="4749" operator="greaterThan">
      <formula>J86</formula>
    </cfRule>
  </conditionalFormatting>
  <conditionalFormatting sqref="K86">
    <cfRule type="cellIs" dxfId="3485" priority="4748" operator="greaterThan">
      <formula>J86</formula>
    </cfRule>
  </conditionalFormatting>
  <conditionalFormatting sqref="K86">
    <cfRule type="cellIs" dxfId="3484" priority="4747" operator="greaterThan">
      <formula>J86</formula>
    </cfRule>
  </conditionalFormatting>
  <conditionalFormatting sqref="K86">
    <cfRule type="cellIs" dxfId="3483" priority="4746" operator="greaterThan">
      <formula>J86</formula>
    </cfRule>
  </conditionalFormatting>
  <conditionalFormatting sqref="K86">
    <cfRule type="cellIs" dxfId="3482" priority="4745" operator="greaterThan">
      <formula>J86</formula>
    </cfRule>
  </conditionalFormatting>
  <conditionalFormatting sqref="K86">
    <cfRule type="cellIs" dxfId="3481" priority="4744" operator="greaterThan">
      <formula>J86</formula>
    </cfRule>
  </conditionalFormatting>
  <conditionalFormatting sqref="K86">
    <cfRule type="cellIs" dxfId="3480" priority="4743" operator="greaterThan">
      <formula>J86</formula>
    </cfRule>
  </conditionalFormatting>
  <conditionalFormatting sqref="K86">
    <cfRule type="cellIs" dxfId="3479" priority="4742" operator="greaterThan">
      <formula>J86</formula>
    </cfRule>
  </conditionalFormatting>
  <conditionalFormatting sqref="K87">
    <cfRule type="cellIs" dxfId="3478" priority="4741" operator="greaterThan">
      <formula>J87</formula>
    </cfRule>
  </conditionalFormatting>
  <conditionalFormatting sqref="K87">
    <cfRule type="cellIs" dxfId="3477" priority="4740" operator="greaterThan">
      <formula>J87</formula>
    </cfRule>
  </conditionalFormatting>
  <conditionalFormatting sqref="K87">
    <cfRule type="cellIs" dxfId="3476" priority="4739" operator="greaterThan">
      <formula>J87</formula>
    </cfRule>
  </conditionalFormatting>
  <conditionalFormatting sqref="K87">
    <cfRule type="cellIs" dxfId="3475" priority="4738" operator="greaterThan">
      <formula>J87</formula>
    </cfRule>
  </conditionalFormatting>
  <conditionalFormatting sqref="K87">
    <cfRule type="cellIs" dxfId="3474" priority="4737" operator="greaterThan">
      <formula>J87</formula>
    </cfRule>
  </conditionalFormatting>
  <conditionalFormatting sqref="K87">
    <cfRule type="cellIs" dxfId="3473" priority="4736" operator="greaterThan">
      <formula>J87</formula>
    </cfRule>
  </conditionalFormatting>
  <conditionalFormatting sqref="K87">
    <cfRule type="cellIs" dxfId="3472" priority="4735" operator="greaterThan">
      <formula>J87</formula>
    </cfRule>
  </conditionalFormatting>
  <conditionalFormatting sqref="K87">
    <cfRule type="cellIs" dxfId="3471" priority="4734" operator="greaterThan">
      <formula>J87</formula>
    </cfRule>
  </conditionalFormatting>
  <conditionalFormatting sqref="K87">
    <cfRule type="cellIs" dxfId="3470" priority="4733" operator="greaterThan">
      <formula>J87</formula>
    </cfRule>
  </conditionalFormatting>
  <conditionalFormatting sqref="K87">
    <cfRule type="cellIs" dxfId="3469" priority="4732" operator="greaterThan">
      <formula>J87</formula>
    </cfRule>
  </conditionalFormatting>
  <conditionalFormatting sqref="K87">
    <cfRule type="cellIs" dxfId="3468" priority="4731" operator="greaterThan">
      <formula>J87</formula>
    </cfRule>
  </conditionalFormatting>
  <conditionalFormatting sqref="K88">
    <cfRule type="cellIs" dxfId="3467" priority="4730" operator="greaterThan">
      <formula>J88</formula>
    </cfRule>
  </conditionalFormatting>
  <conditionalFormatting sqref="K88">
    <cfRule type="cellIs" dxfId="3466" priority="4729" operator="greaterThan">
      <formula>J88</formula>
    </cfRule>
  </conditionalFormatting>
  <conditionalFormatting sqref="K88">
    <cfRule type="cellIs" dxfId="3465" priority="4728" operator="greaterThan">
      <formula>J88</formula>
    </cfRule>
  </conditionalFormatting>
  <conditionalFormatting sqref="K88">
    <cfRule type="cellIs" dxfId="3464" priority="4727" operator="greaterThan">
      <formula>J88</formula>
    </cfRule>
  </conditionalFormatting>
  <conditionalFormatting sqref="K88">
    <cfRule type="cellIs" dxfId="3463" priority="4726" operator="greaterThan">
      <formula>J88</formula>
    </cfRule>
  </conditionalFormatting>
  <conditionalFormatting sqref="K88">
    <cfRule type="cellIs" dxfId="3462" priority="4725" operator="greaterThan">
      <formula>J88</formula>
    </cfRule>
  </conditionalFormatting>
  <conditionalFormatting sqref="K88">
    <cfRule type="cellIs" dxfId="3461" priority="4724" operator="greaterThan">
      <formula>J88</formula>
    </cfRule>
  </conditionalFormatting>
  <conditionalFormatting sqref="K88">
    <cfRule type="cellIs" dxfId="3460" priority="4723" operator="greaterThan">
      <formula>J88</formula>
    </cfRule>
  </conditionalFormatting>
  <conditionalFormatting sqref="K88">
    <cfRule type="cellIs" dxfId="3459" priority="4722" operator="greaterThan">
      <formula>J88</formula>
    </cfRule>
  </conditionalFormatting>
  <conditionalFormatting sqref="K88">
    <cfRule type="cellIs" dxfId="3458" priority="4721" operator="greaterThan">
      <formula>J88</formula>
    </cfRule>
  </conditionalFormatting>
  <conditionalFormatting sqref="K88">
    <cfRule type="cellIs" dxfId="3457" priority="4720" operator="greaterThan">
      <formula>J88</formula>
    </cfRule>
  </conditionalFormatting>
  <conditionalFormatting sqref="K89:K90">
    <cfRule type="cellIs" dxfId="3456" priority="4719" operator="greaterThan">
      <formula>J89</formula>
    </cfRule>
  </conditionalFormatting>
  <conditionalFormatting sqref="K89:K90">
    <cfRule type="cellIs" dxfId="3455" priority="4718" operator="greaterThan">
      <formula>J89</formula>
    </cfRule>
  </conditionalFormatting>
  <conditionalFormatting sqref="K89:K90">
    <cfRule type="cellIs" dxfId="3454" priority="4717" operator="greaterThan">
      <formula>J89</formula>
    </cfRule>
  </conditionalFormatting>
  <conditionalFormatting sqref="K89:K90">
    <cfRule type="cellIs" dxfId="3453" priority="4716" operator="greaterThan">
      <formula>J89</formula>
    </cfRule>
  </conditionalFormatting>
  <conditionalFormatting sqref="K89:K90">
    <cfRule type="cellIs" dxfId="3452" priority="4715" operator="greaterThan">
      <formula>J89</formula>
    </cfRule>
  </conditionalFormatting>
  <conditionalFormatting sqref="K89:K90">
    <cfRule type="cellIs" dxfId="3451" priority="4714" operator="greaterThan">
      <formula>J89</formula>
    </cfRule>
  </conditionalFormatting>
  <conditionalFormatting sqref="K89:K90">
    <cfRule type="cellIs" dxfId="3450" priority="4713" operator="greaterThan">
      <formula>J89</formula>
    </cfRule>
  </conditionalFormatting>
  <conditionalFormatting sqref="K89:K90">
    <cfRule type="cellIs" dxfId="3449" priority="4712" operator="greaterThan">
      <formula>J89</formula>
    </cfRule>
  </conditionalFormatting>
  <conditionalFormatting sqref="K89:K90">
    <cfRule type="cellIs" dxfId="3448" priority="4711" operator="greaterThan">
      <formula>J89</formula>
    </cfRule>
  </conditionalFormatting>
  <conditionalFormatting sqref="K89:K90">
    <cfRule type="cellIs" dxfId="3447" priority="4710" operator="greaterThan">
      <formula>J89</formula>
    </cfRule>
  </conditionalFormatting>
  <conditionalFormatting sqref="K89:K90">
    <cfRule type="cellIs" dxfId="3446" priority="4709" operator="greaterThan">
      <formula>J89</formula>
    </cfRule>
  </conditionalFormatting>
  <conditionalFormatting sqref="K91:K94">
    <cfRule type="cellIs" dxfId="3445" priority="4708" operator="greaterThan">
      <formula>J91</formula>
    </cfRule>
  </conditionalFormatting>
  <conditionalFormatting sqref="K91:K94">
    <cfRule type="cellIs" dxfId="3444" priority="4707" operator="greaterThan">
      <formula>J91</formula>
    </cfRule>
  </conditionalFormatting>
  <conditionalFormatting sqref="K91:K94">
    <cfRule type="cellIs" dxfId="3443" priority="4706" operator="greaterThan">
      <formula>J91</formula>
    </cfRule>
  </conditionalFormatting>
  <conditionalFormatting sqref="K91:K94">
    <cfRule type="cellIs" dxfId="3442" priority="4705" operator="greaterThan">
      <formula>J91</formula>
    </cfRule>
  </conditionalFormatting>
  <conditionalFormatting sqref="K91:K94">
    <cfRule type="cellIs" dxfId="3441" priority="4704" operator="greaterThan">
      <formula>J91</formula>
    </cfRule>
  </conditionalFormatting>
  <conditionalFormatting sqref="K91:K94">
    <cfRule type="cellIs" dxfId="3440" priority="4703" operator="greaterThan">
      <formula>J91</formula>
    </cfRule>
  </conditionalFormatting>
  <conditionalFormatting sqref="K91:K94">
    <cfRule type="cellIs" dxfId="3439" priority="4702" operator="greaterThan">
      <formula>J91</formula>
    </cfRule>
  </conditionalFormatting>
  <conditionalFormatting sqref="K91:K94">
    <cfRule type="cellIs" dxfId="3438" priority="4701" operator="greaterThan">
      <formula>J91</formula>
    </cfRule>
  </conditionalFormatting>
  <conditionalFormatting sqref="K91:K94">
    <cfRule type="cellIs" dxfId="3437" priority="4700" operator="greaterThan">
      <formula>J91</formula>
    </cfRule>
  </conditionalFormatting>
  <conditionalFormatting sqref="K91:K94">
    <cfRule type="cellIs" dxfId="3436" priority="4699" operator="greaterThan">
      <formula>J91</formula>
    </cfRule>
  </conditionalFormatting>
  <conditionalFormatting sqref="K91:K94">
    <cfRule type="cellIs" dxfId="3435" priority="4698" operator="greaterThan">
      <formula>J91</formula>
    </cfRule>
  </conditionalFormatting>
  <conditionalFormatting sqref="K122">
    <cfRule type="cellIs" dxfId="3434" priority="4674" operator="greaterThan">
      <formula>J122</formula>
    </cfRule>
  </conditionalFormatting>
  <conditionalFormatting sqref="K123:K126">
    <cfRule type="cellIs" dxfId="3433" priority="4673" operator="greaterThan">
      <formula>J123</formula>
    </cfRule>
  </conditionalFormatting>
  <conditionalFormatting sqref="K127">
    <cfRule type="cellIs" dxfId="3432" priority="4672" operator="greaterThan">
      <formula>J127</formula>
    </cfRule>
  </conditionalFormatting>
  <conditionalFormatting sqref="K111">
    <cfRule type="cellIs" dxfId="3431" priority="4668" operator="lessThan">
      <formula>J111</formula>
    </cfRule>
    <cfRule type="cellIs" dxfId="3430" priority="4669" operator="greaterThan">
      <formula>J111</formula>
    </cfRule>
  </conditionalFormatting>
  <conditionalFormatting sqref="K42">
    <cfRule type="cellIs" dxfId="3429" priority="4666" operator="lessThan">
      <formula>J42</formula>
    </cfRule>
    <cfRule type="cellIs" dxfId="3428" priority="4667" operator="greaterThan">
      <formula>J42</formula>
    </cfRule>
  </conditionalFormatting>
  <conditionalFormatting sqref="K31">
    <cfRule type="cellIs" dxfId="3427" priority="4664" operator="lessThan">
      <formula>J31</formula>
    </cfRule>
    <cfRule type="cellIs" dxfId="3426" priority="4665" operator="greaterThan">
      <formula>J31</formula>
    </cfRule>
  </conditionalFormatting>
  <conditionalFormatting sqref="K96">
    <cfRule type="cellIs" dxfId="3425" priority="4662" operator="lessThan">
      <formula>J96</formula>
    </cfRule>
    <cfRule type="cellIs" dxfId="3424" priority="4663" operator="greaterThan">
      <formula>J96</formula>
    </cfRule>
  </conditionalFormatting>
  <conditionalFormatting sqref="K104">
    <cfRule type="cellIs" dxfId="3423" priority="4660" operator="lessThan">
      <formula>J104</formula>
    </cfRule>
    <cfRule type="cellIs" dxfId="3422" priority="4661" operator="greaterThan">
      <formula>J104</formula>
    </cfRule>
  </conditionalFormatting>
  <conditionalFormatting sqref="K135">
    <cfRule type="cellIs" dxfId="3421" priority="4656" operator="lessThan">
      <formula>J135</formula>
    </cfRule>
    <cfRule type="cellIs" dxfId="3420" priority="4657" operator="greaterThan">
      <formula>J135</formula>
    </cfRule>
  </conditionalFormatting>
  <conditionalFormatting sqref="K128">
    <cfRule type="cellIs" dxfId="3419" priority="4654" operator="lessThan">
      <formula>J128</formula>
    </cfRule>
    <cfRule type="cellIs" dxfId="3418" priority="4655" operator="greaterThan">
      <formula>J128</formula>
    </cfRule>
  </conditionalFormatting>
  <conditionalFormatting sqref="K84">
    <cfRule type="cellIs" dxfId="3417" priority="4652" operator="lessThan">
      <formula>J84</formula>
    </cfRule>
    <cfRule type="cellIs" dxfId="3416" priority="4653" operator="greaterThan">
      <formula>J84</formula>
    </cfRule>
  </conditionalFormatting>
  <conditionalFormatting sqref="K119">
    <cfRule type="cellIs" dxfId="3415" priority="4650" operator="lessThan">
      <formula>J119</formula>
    </cfRule>
    <cfRule type="cellIs" dxfId="3414" priority="4651" operator="greaterThan">
      <formula>J119</formula>
    </cfRule>
  </conditionalFormatting>
  <conditionalFormatting sqref="N70">
    <cfRule type="cellIs" dxfId="3413" priority="4644" operator="lessThan">
      <formula>M70</formula>
    </cfRule>
    <cfRule type="cellIs" dxfId="3412" priority="4645" operator="greaterThan">
      <formula>M70</formula>
    </cfRule>
  </conditionalFormatting>
  <conditionalFormatting sqref="N129:N134">
    <cfRule type="cellIs" dxfId="3411" priority="4643" operator="greaterThan">
      <formula>M129</formula>
    </cfRule>
  </conditionalFormatting>
  <conditionalFormatting sqref="N136:N143">
    <cfRule type="cellIs" dxfId="3410" priority="4642" operator="greaterThan">
      <formula>M136</formula>
    </cfRule>
  </conditionalFormatting>
  <conditionalFormatting sqref="N105:N110">
    <cfRule type="cellIs" dxfId="3409" priority="4640" operator="greaterThan">
      <formula>M105</formula>
    </cfRule>
  </conditionalFormatting>
  <conditionalFormatting sqref="N105:N110">
    <cfRule type="cellIs" dxfId="3408" priority="4639" operator="greaterThan">
      <formula>M105</formula>
    </cfRule>
  </conditionalFormatting>
  <conditionalFormatting sqref="N65:N68">
    <cfRule type="cellIs" dxfId="3407" priority="4632" operator="greaterThan">
      <formula>M65</formula>
    </cfRule>
  </conditionalFormatting>
  <conditionalFormatting sqref="N63">
    <cfRule type="cellIs" dxfId="3406" priority="4634" operator="greaterThan">
      <formula>M63</formula>
    </cfRule>
  </conditionalFormatting>
  <conditionalFormatting sqref="N64">
    <cfRule type="cellIs" dxfId="3405" priority="4633" operator="greaterThan">
      <formula>M64</formula>
    </cfRule>
  </conditionalFormatting>
  <conditionalFormatting sqref="N71">
    <cfRule type="cellIs" dxfId="3404" priority="4630" operator="greaterThan">
      <formula>M71</formula>
    </cfRule>
  </conditionalFormatting>
  <conditionalFormatting sqref="N72:N73">
    <cfRule type="cellIs" dxfId="3403" priority="4628" operator="greaterThan">
      <formula>M72</formula>
    </cfRule>
  </conditionalFormatting>
  <conditionalFormatting sqref="N74:N75">
    <cfRule type="cellIs" dxfId="3402" priority="4626" operator="greaterThan">
      <formula>M74</formula>
    </cfRule>
  </conditionalFormatting>
  <conditionalFormatting sqref="N74:N75">
    <cfRule type="cellIs" dxfId="3401" priority="4625" operator="greaterThan">
      <formula>M74</formula>
    </cfRule>
  </conditionalFormatting>
  <conditionalFormatting sqref="N77">
    <cfRule type="cellIs" dxfId="3400" priority="4621" operator="greaterThan">
      <formula>M77</formula>
    </cfRule>
  </conditionalFormatting>
  <conditionalFormatting sqref="N78">
    <cfRule type="cellIs" dxfId="3399" priority="4620" operator="greaterThan">
      <formula>M78</formula>
    </cfRule>
  </conditionalFormatting>
  <conditionalFormatting sqref="N79:N82">
    <cfRule type="cellIs" dxfId="3398" priority="4619" operator="greaterThan">
      <formula>M79</formula>
    </cfRule>
  </conditionalFormatting>
  <conditionalFormatting sqref="N46">
    <cfRule type="cellIs" dxfId="3397" priority="4615" operator="greaterThan">
      <formula>M46</formula>
    </cfRule>
  </conditionalFormatting>
  <conditionalFormatting sqref="N47">
    <cfRule type="cellIs" dxfId="3396" priority="4614" operator="greaterThan">
      <formula>M47</formula>
    </cfRule>
  </conditionalFormatting>
  <conditionalFormatting sqref="N48">
    <cfRule type="cellIs" dxfId="3395" priority="4613" operator="greaterThan">
      <formula>M48</formula>
    </cfRule>
  </conditionalFormatting>
  <conditionalFormatting sqref="N49:N50">
    <cfRule type="cellIs" dxfId="3394" priority="4612" operator="greaterThan">
      <formula>M49</formula>
    </cfRule>
  </conditionalFormatting>
  <conditionalFormatting sqref="N51">
    <cfRule type="cellIs" dxfId="3393" priority="4611" operator="greaterThan">
      <formula>M51</formula>
    </cfRule>
  </conditionalFormatting>
  <conditionalFormatting sqref="N52">
    <cfRule type="cellIs" dxfId="3392" priority="4610" operator="greaterThan">
      <formula>M52</formula>
    </cfRule>
  </conditionalFormatting>
  <conditionalFormatting sqref="N53">
    <cfRule type="cellIs" dxfId="3391" priority="4609" operator="greaterThan">
      <formula>M53</formula>
    </cfRule>
  </conditionalFormatting>
  <conditionalFormatting sqref="N55">
    <cfRule type="cellIs" dxfId="3390" priority="4607" operator="greaterThan">
      <formula>M55</formula>
    </cfRule>
  </conditionalFormatting>
  <conditionalFormatting sqref="N60">
    <cfRule type="cellIs" dxfId="3389" priority="4606" operator="greaterThan">
      <formula>M60</formula>
    </cfRule>
  </conditionalFormatting>
  <conditionalFormatting sqref="N112">
    <cfRule type="cellIs" dxfId="3388" priority="4605" operator="greaterThan">
      <formula>M112</formula>
    </cfRule>
  </conditionalFormatting>
  <conditionalFormatting sqref="N112">
    <cfRule type="cellIs" dxfId="3387" priority="4604" operator="greaterThan">
      <formula>M112</formula>
    </cfRule>
  </conditionalFormatting>
  <conditionalFormatting sqref="N113">
    <cfRule type="cellIs" dxfId="3386" priority="4603" operator="greaterThan">
      <formula>M113</formula>
    </cfRule>
  </conditionalFormatting>
  <conditionalFormatting sqref="N113">
    <cfRule type="cellIs" dxfId="3385" priority="4602" operator="greaterThan">
      <formula>M113</formula>
    </cfRule>
  </conditionalFormatting>
  <conditionalFormatting sqref="N114:N117">
    <cfRule type="cellIs" dxfId="3384" priority="4601" operator="greaterThan">
      <formula>M114</formula>
    </cfRule>
  </conditionalFormatting>
  <conditionalFormatting sqref="N114:N117">
    <cfRule type="cellIs" dxfId="3383" priority="4600" operator="greaterThan">
      <formula>M114</formula>
    </cfRule>
  </conditionalFormatting>
  <conditionalFormatting sqref="N35">
    <cfRule type="cellIs" dxfId="3382" priority="4591" operator="greaterThan">
      <formula>M35</formula>
    </cfRule>
  </conditionalFormatting>
  <conditionalFormatting sqref="N35">
    <cfRule type="cellIs" dxfId="3381" priority="4590" operator="greaterThan">
      <formula>M35</formula>
    </cfRule>
  </conditionalFormatting>
  <conditionalFormatting sqref="N35">
    <cfRule type="cellIs" dxfId="3380" priority="4589" operator="greaterThan">
      <formula>M35</formula>
    </cfRule>
  </conditionalFormatting>
  <conditionalFormatting sqref="N36">
    <cfRule type="cellIs" dxfId="3379" priority="4588" operator="greaterThan">
      <formula>M36</formula>
    </cfRule>
  </conditionalFormatting>
  <conditionalFormatting sqref="N36">
    <cfRule type="cellIs" dxfId="3378" priority="4587" operator="greaterThan">
      <formula>M36</formula>
    </cfRule>
  </conditionalFormatting>
  <conditionalFormatting sqref="N36">
    <cfRule type="cellIs" dxfId="3377" priority="4586" operator="greaterThan">
      <formula>M36</formula>
    </cfRule>
  </conditionalFormatting>
  <conditionalFormatting sqref="N97:N98">
    <cfRule type="cellIs" dxfId="3376" priority="4579" operator="greaterThan">
      <formula>M97</formula>
    </cfRule>
  </conditionalFormatting>
  <conditionalFormatting sqref="N97:N98">
    <cfRule type="cellIs" dxfId="3375" priority="4578" operator="greaterThan">
      <formula>M97</formula>
    </cfRule>
  </conditionalFormatting>
  <conditionalFormatting sqref="N97:N98">
    <cfRule type="cellIs" dxfId="3374" priority="4577" operator="greaterThan">
      <formula>M97</formula>
    </cfRule>
  </conditionalFormatting>
  <conditionalFormatting sqref="N97:N98">
    <cfRule type="cellIs" dxfId="3373" priority="4576" operator="greaterThan">
      <formula>M97</formula>
    </cfRule>
  </conditionalFormatting>
  <conditionalFormatting sqref="N99:N102">
    <cfRule type="cellIs" dxfId="3372" priority="4575" operator="greaterThan">
      <formula>M99</formula>
    </cfRule>
  </conditionalFormatting>
  <conditionalFormatting sqref="N99:N102">
    <cfRule type="cellIs" dxfId="3371" priority="4574" operator="greaterThan">
      <formula>M99</formula>
    </cfRule>
  </conditionalFormatting>
  <conditionalFormatting sqref="N99:N102">
    <cfRule type="cellIs" dxfId="3370" priority="4573" operator="greaterThan">
      <formula>M99</formula>
    </cfRule>
  </conditionalFormatting>
  <conditionalFormatting sqref="N99:N102">
    <cfRule type="cellIs" dxfId="3369" priority="4572" operator="greaterThan">
      <formula>M99</formula>
    </cfRule>
  </conditionalFormatting>
  <conditionalFormatting sqref="N105">
    <cfRule type="cellIs" dxfId="3368" priority="4567" operator="greaterThan">
      <formula>M105</formula>
    </cfRule>
  </conditionalFormatting>
  <conditionalFormatting sqref="N105">
    <cfRule type="cellIs" dxfId="3367" priority="4566" operator="greaterThan">
      <formula>M105</formula>
    </cfRule>
  </conditionalFormatting>
  <conditionalFormatting sqref="N105">
    <cfRule type="cellIs" dxfId="3366" priority="4565" operator="greaterThan">
      <formula>M105</formula>
    </cfRule>
  </conditionalFormatting>
  <conditionalFormatting sqref="N105">
    <cfRule type="cellIs" dxfId="3365" priority="4564" operator="greaterThan">
      <formula>M105</formula>
    </cfRule>
  </conditionalFormatting>
  <conditionalFormatting sqref="N105">
    <cfRule type="cellIs" dxfId="3364" priority="4563" operator="greaterThan">
      <formula>M105</formula>
    </cfRule>
  </conditionalFormatting>
  <conditionalFormatting sqref="N106:N109">
    <cfRule type="cellIs" dxfId="3363" priority="4562" operator="greaterThan">
      <formula>M106</formula>
    </cfRule>
  </conditionalFormatting>
  <conditionalFormatting sqref="N106:N109">
    <cfRule type="cellIs" dxfId="3362" priority="4561" operator="greaterThan">
      <formula>M106</formula>
    </cfRule>
  </conditionalFormatting>
  <conditionalFormatting sqref="N106:N109">
    <cfRule type="cellIs" dxfId="3361" priority="4560" operator="greaterThan">
      <formula>M106</formula>
    </cfRule>
  </conditionalFormatting>
  <conditionalFormatting sqref="N106:N109">
    <cfRule type="cellIs" dxfId="3360" priority="4559" operator="greaterThan">
      <formula>M106</formula>
    </cfRule>
  </conditionalFormatting>
  <conditionalFormatting sqref="N106:N109">
    <cfRule type="cellIs" dxfId="3359" priority="4558" operator="greaterThan">
      <formula>M106</formula>
    </cfRule>
  </conditionalFormatting>
  <conditionalFormatting sqref="N110">
    <cfRule type="cellIs" dxfId="3358" priority="4557" operator="greaterThan">
      <formula>M110</formula>
    </cfRule>
  </conditionalFormatting>
  <conditionalFormatting sqref="N110">
    <cfRule type="cellIs" dxfId="3357" priority="4556" operator="greaterThan">
      <formula>M110</formula>
    </cfRule>
  </conditionalFormatting>
  <conditionalFormatting sqref="N110">
    <cfRule type="cellIs" dxfId="3356" priority="4555" operator="greaterThan">
      <formula>M110</formula>
    </cfRule>
  </conditionalFormatting>
  <conditionalFormatting sqref="N110">
    <cfRule type="cellIs" dxfId="3355" priority="4554" operator="greaterThan">
      <formula>M110</formula>
    </cfRule>
  </conditionalFormatting>
  <conditionalFormatting sqref="N110">
    <cfRule type="cellIs" dxfId="3354" priority="4553" operator="greaterThan">
      <formula>M110</formula>
    </cfRule>
  </conditionalFormatting>
  <conditionalFormatting sqref="N136">
    <cfRule type="cellIs" dxfId="3353" priority="4524" operator="greaterThan">
      <formula>M136</formula>
    </cfRule>
  </conditionalFormatting>
  <conditionalFormatting sqref="N136">
    <cfRule type="cellIs" dxfId="3352" priority="4523" operator="greaterThan">
      <formula>M136</formula>
    </cfRule>
  </conditionalFormatting>
  <conditionalFormatting sqref="N136">
    <cfRule type="cellIs" dxfId="3351" priority="4522" operator="greaterThan">
      <formula>M136</formula>
    </cfRule>
  </conditionalFormatting>
  <conditionalFormatting sqref="N136">
    <cfRule type="cellIs" dxfId="3350" priority="4521" operator="greaterThan">
      <formula>M136</formula>
    </cfRule>
  </conditionalFormatting>
  <conditionalFormatting sqref="N136">
    <cfRule type="cellIs" dxfId="3349" priority="4520" operator="greaterThan">
      <formula>M136</formula>
    </cfRule>
  </conditionalFormatting>
  <conditionalFormatting sqref="N136">
    <cfRule type="cellIs" dxfId="3348" priority="4519" operator="greaterThan">
      <formula>M136</formula>
    </cfRule>
  </conditionalFormatting>
  <conditionalFormatting sqref="N136">
    <cfRule type="cellIs" dxfId="3347" priority="4518" operator="greaterThan">
      <formula>M136</formula>
    </cfRule>
  </conditionalFormatting>
  <conditionalFormatting sqref="N136">
    <cfRule type="cellIs" dxfId="3346" priority="4517" operator="greaterThan">
      <formula>M136</formula>
    </cfRule>
  </conditionalFormatting>
  <conditionalFormatting sqref="N137">
    <cfRule type="cellIs" dxfId="3345" priority="4516" operator="greaterThan">
      <formula>M137</formula>
    </cfRule>
  </conditionalFormatting>
  <conditionalFormatting sqref="N137">
    <cfRule type="cellIs" dxfId="3344" priority="4515" operator="greaterThan">
      <formula>M137</formula>
    </cfRule>
  </conditionalFormatting>
  <conditionalFormatting sqref="N137">
    <cfRule type="cellIs" dxfId="3343" priority="4514" operator="greaterThan">
      <formula>M137</formula>
    </cfRule>
  </conditionalFormatting>
  <conditionalFormatting sqref="N137">
    <cfRule type="cellIs" dxfId="3342" priority="4513" operator="greaterThan">
      <formula>M137</formula>
    </cfRule>
  </conditionalFormatting>
  <conditionalFormatting sqref="N137">
    <cfRule type="cellIs" dxfId="3341" priority="4512" operator="greaterThan">
      <formula>M137</formula>
    </cfRule>
  </conditionalFormatting>
  <conditionalFormatting sqref="N137">
    <cfRule type="cellIs" dxfId="3340" priority="4511" operator="greaterThan">
      <formula>M137</formula>
    </cfRule>
  </conditionalFormatting>
  <conditionalFormatting sqref="N137">
    <cfRule type="cellIs" dxfId="3339" priority="4510" operator="greaterThan">
      <formula>M137</formula>
    </cfRule>
  </conditionalFormatting>
  <conditionalFormatting sqref="N137">
    <cfRule type="cellIs" dxfId="3338" priority="4509" operator="greaterThan">
      <formula>M137</formula>
    </cfRule>
  </conditionalFormatting>
  <conditionalFormatting sqref="N138">
    <cfRule type="cellIs" dxfId="3337" priority="4508" operator="greaterThan">
      <formula>M138</formula>
    </cfRule>
  </conditionalFormatting>
  <conditionalFormatting sqref="N138">
    <cfRule type="cellIs" dxfId="3336" priority="4507" operator="greaterThan">
      <formula>M138</formula>
    </cfRule>
  </conditionalFormatting>
  <conditionalFormatting sqref="N138">
    <cfRule type="cellIs" dxfId="3335" priority="4506" operator="greaterThan">
      <formula>M138</formula>
    </cfRule>
  </conditionalFormatting>
  <conditionalFormatting sqref="N138">
    <cfRule type="cellIs" dxfId="3334" priority="4505" operator="greaterThan">
      <formula>M138</formula>
    </cfRule>
  </conditionalFormatting>
  <conditionalFormatting sqref="N138">
    <cfRule type="cellIs" dxfId="3333" priority="4504" operator="greaterThan">
      <formula>M138</formula>
    </cfRule>
  </conditionalFormatting>
  <conditionalFormatting sqref="N138">
    <cfRule type="cellIs" dxfId="3332" priority="4503" operator="greaterThan">
      <formula>M138</formula>
    </cfRule>
  </conditionalFormatting>
  <conditionalFormatting sqref="N138">
    <cfRule type="cellIs" dxfId="3331" priority="4502" operator="greaterThan">
      <formula>M138</formula>
    </cfRule>
  </conditionalFormatting>
  <conditionalFormatting sqref="N138">
    <cfRule type="cellIs" dxfId="3330" priority="4501" operator="greaterThan">
      <formula>M138</formula>
    </cfRule>
  </conditionalFormatting>
  <conditionalFormatting sqref="N139:N142">
    <cfRule type="cellIs" dxfId="3329" priority="4500" operator="greaterThan">
      <formula>M139</formula>
    </cfRule>
  </conditionalFormatting>
  <conditionalFormatting sqref="N139:N142">
    <cfRule type="cellIs" dxfId="3328" priority="4499" operator="greaterThan">
      <formula>M139</formula>
    </cfRule>
  </conditionalFormatting>
  <conditionalFormatting sqref="N139:N142">
    <cfRule type="cellIs" dxfId="3327" priority="4498" operator="greaterThan">
      <formula>M139</formula>
    </cfRule>
  </conditionalFormatting>
  <conditionalFormatting sqref="N139:N142">
    <cfRule type="cellIs" dxfId="3326" priority="4497" operator="greaterThan">
      <formula>M139</formula>
    </cfRule>
  </conditionalFormatting>
  <conditionalFormatting sqref="N139:N142">
    <cfRule type="cellIs" dxfId="3325" priority="4496" operator="greaterThan">
      <formula>M139</formula>
    </cfRule>
  </conditionalFormatting>
  <conditionalFormatting sqref="N139:N142">
    <cfRule type="cellIs" dxfId="3324" priority="4495" operator="greaterThan">
      <formula>M139</formula>
    </cfRule>
  </conditionalFormatting>
  <conditionalFormatting sqref="N139:N142">
    <cfRule type="cellIs" dxfId="3323" priority="4494" operator="greaterThan">
      <formula>M139</formula>
    </cfRule>
  </conditionalFormatting>
  <conditionalFormatting sqref="N139:N142">
    <cfRule type="cellIs" dxfId="3322" priority="4493" operator="greaterThan">
      <formula>M139</formula>
    </cfRule>
  </conditionalFormatting>
  <conditionalFormatting sqref="N143">
    <cfRule type="cellIs" dxfId="3321" priority="4492" operator="greaterThan">
      <formula>M143</formula>
    </cfRule>
  </conditionalFormatting>
  <conditionalFormatting sqref="N143">
    <cfRule type="cellIs" dxfId="3320" priority="4491" operator="greaterThan">
      <formula>M143</formula>
    </cfRule>
  </conditionalFormatting>
  <conditionalFormatting sqref="N143">
    <cfRule type="cellIs" dxfId="3319" priority="4490" operator="greaterThan">
      <formula>M143</formula>
    </cfRule>
  </conditionalFormatting>
  <conditionalFormatting sqref="N143">
    <cfRule type="cellIs" dxfId="3318" priority="4489" operator="greaterThan">
      <formula>M143</formula>
    </cfRule>
  </conditionalFormatting>
  <conditionalFormatting sqref="N143">
    <cfRule type="cellIs" dxfId="3317" priority="4488" operator="greaterThan">
      <formula>M143</formula>
    </cfRule>
  </conditionalFormatting>
  <conditionalFormatting sqref="N143">
    <cfRule type="cellIs" dxfId="3316" priority="4487" operator="greaterThan">
      <formula>M143</formula>
    </cfRule>
  </conditionalFormatting>
  <conditionalFormatting sqref="N143">
    <cfRule type="cellIs" dxfId="3315" priority="4486" operator="greaterThan">
      <formula>M143</formula>
    </cfRule>
  </conditionalFormatting>
  <conditionalFormatting sqref="N143">
    <cfRule type="cellIs" dxfId="3314" priority="4485" operator="greaterThan">
      <formula>M143</formula>
    </cfRule>
  </conditionalFormatting>
  <conditionalFormatting sqref="N129">
    <cfRule type="cellIs" dxfId="3313" priority="4484" operator="greaterThan">
      <formula>M129</formula>
    </cfRule>
  </conditionalFormatting>
  <conditionalFormatting sqref="N129">
    <cfRule type="cellIs" dxfId="3312" priority="4483" operator="greaterThan">
      <formula>M129</formula>
    </cfRule>
  </conditionalFormatting>
  <conditionalFormatting sqref="N129">
    <cfRule type="cellIs" dxfId="3311" priority="4482" operator="greaterThan">
      <formula>M129</formula>
    </cfRule>
  </conditionalFormatting>
  <conditionalFormatting sqref="N129">
    <cfRule type="cellIs" dxfId="3310" priority="4481" operator="greaterThan">
      <formula>M129</formula>
    </cfRule>
  </conditionalFormatting>
  <conditionalFormatting sqref="N129">
    <cfRule type="cellIs" dxfId="3309" priority="4480" operator="greaterThan">
      <formula>M129</formula>
    </cfRule>
  </conditionalFormatting>
  <conditionalFormatting sqref="N129">
    <cfRule type="cellIs" dxfId="3308" priority="4479" operator="greaterThan">
      <formula>M129</formula>
    </cfRule>
  </conditionalFormatting>
  <conditionalFormatting sqref="N129">
    <cfRule type="cellIs" dxfId="3307" priority="4478" operator="greaterThan">
      <formula>M129</formula>
    </cfRule>
  </conditionalFormatting>
  <conditionalFormatting sqref="N129">
    <cfRule type="cellIs" dxfId="3306" priority="4477" operator="greaterThan">
      <formula>M129</formula>
    </cfRule>
  </conditionalFormatting>
  <conditionalFormatting sqref="N129">
    <cfRule type="cellIs" dxfId="3305" priority="4476" operator="greaterThan">
      <formula>M129</formula>
    </cfRule>
  </conditionalFormatting>
  <conditionalFormatting sqref="N134">
    <cfRule type="cellIs" dxfId="3304" priority="4474" operator="greaterThan">
      <formula>M134</formula>
    </cfRule>
  </conditionalFormatting>
  <conditionalFormatting sqref="N134">
    <cfRule type="cellIs" dxfId="3303" priority="4473" operator="greaterThan">
      <formula>M134</formula>
    </cfRule>
  </conditionalFormatting>
  <conditionalFormatting sqref="N134">
    <cfRule type="cellIs" dxfId="3302" priority="4472" operator="greaterThan">
      <formula>M134</formula>
    </cfRule>
  </conditionalFormatting>
  <conditionalFormatting sqref="N134">
    <cfRule type="cellIs" dxfId="3301" priority="4471" operator="greaterThan">
      <formula>M134</formula>
    </cfRule>
  </conditionalFormatting>
  <conditionalFormatting sqref="N134">
    <cfRule type="cellIs" dxfId="3300" priority="4470" operator="greaterThan">
      <formula>M134</formula>
    </cfRule>
  </conditionalFormatting>
  <conditionalFormatting sqref="N134">
    <cfRule type="cellIs" dxfId="3299" priority="4469" operator="greaterThan">
      <formula>M134</formula>
    </cfRule>
  </conditionalFormatting>
  <conditionalFormatting sqref="N134">
    <cfRule type="cellIs" dxfId="3298" priority="4468" operator="greaterThan">
      <formula>M134</formula>
    </cfRule>
  </conditionalFormatting>
  <conditionalFormatting sqref="N134">
    <cfRule type="cellIs" dxfId="3297" priority="4467" operator="greaterThan">
      <formula>M134</formula>
    </cfRule>
  </conditionalFormatting>
  <conditionalFormatting sqref="N134">
    <cfRule type="cellIs" dxfId="3296" priority="4466" operator="greaterThan">
      <formula>M134</formula>
    </cfRule>
  </conditionalFormatting>
  <conditionalFormatting sqref="N134">
    <cfRule type="cellIs" dxfId="3295" priority="4465" operator="greaterThan">
      <formula>M134</formula>
    </cfRule>
  </conditionalFormatting>
  <conditionalFormatting sqref="N85">
    <cfRule type="cellIs" dxfId="3294" priority="4464" operator="greaterThan">
      <formula>M85</formula>
    </cfRule>
  </conditionalFormatting>
  <conditionalFormatting sqref="N86">
    <cfRule type="cellIs" dxfId="3293" priority="4463" operator="greaterThan">
      <formula>M86</formula>
    </cfRule>
  </conditionalFormatting>
  <conditionalFormatting sqref="N86">
    <cfRule type="cellIs" dxfId="3292" priority="4462" operator="greaterThan">
      <formula>M86</formula>
    </cfRule>
  </conditionalFormatting>
  <conditionalFormatting sqref="N86">
    <cfRule type="cellIs" dxfId="3291" priority="4461" operator="greaterThan">
      <formula>M86</formula>
    </cfRule>
  </conditionalFormatting>
  <conditionalFormatting sqref="N86">
    <cfRule type="cellIs" dxfId="3290" priority="4460" operator="greaterThan">
      <formula>M86</formula>
    </cfRule>
  </conditionalFormatting>
  <conditionalFormatting sqref="N86">
    <cfRule type="cellIs" dxfId="3289" priority="4459" operator="greaterThan">
      <formula>M86</formula>
    </cfRule>
  </conditionalFormatting>
  <conditionalFormatting sqref="N86">
    <cfRule type="cellIs" dxfId="3288" priority="4458" operator="greaterThan">
      <formula>M86</formula>
    </cfRule>
  </conditionalFormatting>
  <conditionalFormatting sqref="N86">
    <cfRule type="cellIs" dxfId="3287" priority="4457" operator="greaterThan">
      <formula>M86</formula>
    </cfRule>
  </conditionalFormatting>
  <conditionalFormatting sqref="N86">
    <cfRule type="cellIs" dxfId="3286" priority="4456" operator="greaterThan">
      <formula>M86</formula>
    </cfRule>
  </conditionalFormatting>
  <conditionalFormatting sqref="N86">
    <cfRule type="cellIs" dxfId="3285" priority="4455" operator="greaterThan">
      <formula>M86</formula>
    </cfRule>
  </conditionalFormatting>
  <conditionalFormatting sqref="N86">
    <cfRule type="cellIs" dxfId="3284" priority="4454" operator="greaterThan">
      <formula>M86</formula>
    </cfRule>
  </conditionalFormatting>
  <conditionalFormatting sqref="N86">
    <cfRule type="cellIs" dxfId="3283" priority="4453" operator="greaterThan">
      <formula>M86</formula>
    </cfRule>
  </conditionalFormatting>
  <conditionalFormatting sqref="N87">
    <cfRule type="cellIs" dxfId="3282" priority="4452" operator="greaterThan">
      <formula>M87</formula>
    </cfRule>
  </conditionalFormatting>
  <conditionalFormatting sqref="N87">
    <cfRule type="cellIs" dxfId="3281" priority="4451" operator="greaterThan">
      <formula>M87</formula>
    </cfRule>
  </conditionalFormatting>
  <conditionalFormatting sqref="N87">
    <cfRule type="cellIs" dxfId="3280" priority="4450" operator="greaterThan">
      <formula>M87</formula>
    </cfRule>
  </conditionalFormatting>
  <conditionalFormatting sqref="N87">
    <cfRule type="cellIs" dxfId="3279" priority="4449" operator="greaterThan">
      <formula>M87</formula>
    </cfRule>
  </conditionalFormatting>
  <conditionalFormatting sqref="N87">
    <cfRule type="cellIs" dxfId="3278" priority="4448" operator="greaterThan">
      <formula>M87</formula>
    </cfRule>
  </conditionalFormatting>
  <conditionalFormatting sqref="N87">
    <cfRule type="cellIs" dxfId="3277" priority="4447" operator="greaterThan">
      <formula>M87</formula>
    </cfRule>
  </conditionalFormatting>
  <conditionalFormatting sqref="N87">
    <cfRule type="cellIs" dxfId="3276" priority="4446" operator="greaterThan">
      <formula>M87</formula>
    </cfRule>
  </conditionalFormatting>
  <conditionalFormatting sqref="N87">
    <cfRule type="cellIs" dxfId="3275" priority="4445" operator="greaterThan">
      <formula>M87</formula>
    </cfRule>
  </conditionalFormatting>
  <conditionalFormatting sqref="N87">
    <cfRule type="cellIs" dxfId="3274" priority="4444" operator="greaterThan">
      <formula>M87</formula>
    </cfRule>
  </conditionalFormatting>
  <conditionalFormatting sqref="N87">
    <cfRule type="cellIs" dxfId="3273" priority="4443" operator="greaterThan">
      <formula>M87</formula>
    </cfRule>
  </conditionalFormatting>
  <conditionalFormatting sqref="N87">
    <cfRule type="cellIs" dxfId="3272" priority="4442" operator="greaterThan">
      <formula>M87</formula>
    </cfRule>
  </conditionalFormatting>
  <conditionalFormatting sqref="N88">
    <cfRule type="cellIs" dxfId="3271" priority="4441" operator="greaterThan">
      <formula>M88</formula>
    </cfRule>
  </conditionalFormatting>
  <conditionalFormatting sqref="N88">
    <cfRule type="cellIs" dxfId="3270" priority="4440" operator="greaterThan">
      <formula>M88</formula>
    </cfRule>
  </conditionalFormatting>
  <conditionalFormatting sqref="N88">
    <cfRule type="cellIs" dxfId="3269" priority="4439" operator="greaterThan">
      <formula>M88</formula>
    </cfRule>
  </conditionalFormatting>
  <conditionalFormatting sqref="N88">
    <cfRule type="cellIs" dxfId="3268" priority="4438" operator="greaterThan">
      <formula>M88</formula>
    </cfRule>
  </conditionalFormatting>
  <conditionalFormatting sqref="N88">
    <cfRule type="cellIs" dxfId="3267" priority="4437" operator="greaterThan">
      <formula>M88</formula>
    </cfRule>
  </conditionalFormatting>
  <conditionalFormatting sqref="N88">
    <cfRule type="cellIs" dxfId="3266" priority="4436" operator="greaterThan">
      <formula>M88</formula>
    </cfRule>
  </conditionalFormatting>
  <conditionalFormatting sqref="N88">
    <cfRule type="cellIs" dxfId="3265" priority="4435" operator="greaterThan">
      <formula>M88</formula>
    </cfRule>
  </conditionalFormatting>
  <conditionalFormatting sqref="N88">
    <cfRule type="cellIs" dxfId="3264" priority="4434" operator="greaterThan">
      <formula>M88</formula>
    </cfRule>
  </conditionalFormatting>
  <conditionalFormatting sqref="N88">
    <cfRule type="cellIs" dxfId="3263" priority="4433" operator="greaterThan">
      <formula>M88</formula>
    </cfRule>
  </conditionalFormatting>
  <conditionalFormatting sqref="N88">
    <cfRule type="cellIs" dxfId="3262" priority="4432" operator="greaterThan">
      <formula>M88</formula>
    </cfRule>
  </conditionalFormatting>
  <conditionalFormatting sqref="N88">
    <cfRule type="cellIs" dxfId="3261" priority="4431" operator="greaterThan">
      <formula>M88</formula>
    </cfRule>
  </conditionalFormatting>
  <conditionalFormatting sqref="N89:N90">
    <cfRule type="cellIs" dxfId="3260" priority="4430" operator="greaterThan">
      <formula>M89</formula>
    </cfRule>
  </conditionalFormatting>
  <conditionalFormatting sqref="N89:N90">
    <cfRule type="cellIs" dxfId="3259" priority="4429" operator="greaterThan">
      <formula>M89</formula>
    </cfRule>
  </conditionalFormatting>
  <conditionalFormatting sqref="N89:N90">
    <cfRule type="cellIs" dxfId="3258" priority="4428" operator="greaterThan">
      <formula>M89</formula>
    </cfRule>
  </conditionalFormatting>
  <conditionalFormatting sqref="N89:N90">
    <cfRule type="cellIs" dxfId="3257" priority="4427" operator="greaterThan">
      <formula>M89</formula>
    </cfRule>
  </conditionalFormatting>
  <conditionalFormatting sqref="N89:N90">
    <cfRule type="cellIs" dxfId="3256" priority="4426" operator="greaterThan">
      <formula>M89</formula>
    </cfRule>
  </conditionalFormatting>
  <conditionalFormatting sqref="N89:N90">
    <cfRule type="cellIs" dxfId="3255" priority="4425" operator="greaterThan">
      <formula>M89</formula>
    </cfRule>
  </conditionalFormatting>
  <conditionalFormatting sqref="N89:N90">
    <cfRule type="cellIs" dxfId="3254" priority="4424" operator="greaterThan">
      <formula>M89</formula>
    </cfRule>
  </conditionalFormatting>
  <conditionalFormatting sqref="N89:N90">
    <cfRule type="cellIs" dxfId="3253" priority="4423" operator="greaterThan">
      <formula>M89</formula>
    </cfRule>
  </conditionalFormatting>
  <conditionalFormatting sqref="N89:N90">
    <cfRule type="cellIs" dxfId="3252" priority="4422" operator="greaterThan">
      <formula>M89</formula>
    </cfRule>
  </conditionalFormatting>
  <conditionalFormatting sqref="N89:N90">
    <cfRule type="cellIs" dxfId="3251" priority="4421" operator="greaterThan">
      <formula>M89</formula>
    </cfRule>
  </conditionalFormatting>
  <conditionalFormatting sqref="N89:N90">
    <cfRule type="cellIs" dxfId="3250" priority="4420" operator="greaterThan">
      <formula>M89</formula>
    </cfRule>
  </conditionalFormatting>
  <conditionalFormatting sqref="N91:N94">
    <cfRule type="cellIs" dxfId="3249" priority="4419" operator="greaterThan">
      <formula>M91</formula>
    </cfRule>
  </conditionalFormatting>
  <conditionalFormatting sqref="N91:N94">
    <cfRule type="cellIs" dxfId="3248" priority="4418" operator="greaterThan">
      <formula>M91</formula>
    </cfRule>
  </conditionalFormatting>
  <conditionalFormatting sqref="N91:N94">
    <cfRule type="cellIs" dxfId="3247" priority="4417" operator="greaterThan">
      <formula>M91</formula>
    </cfRule>
  </conditionalFormatting>
  <conditionalFormatting sqref="N91:N94">
    <cfRule type="cellIs" dxfId="3246" priority="4416" operator="greaterThan">
      <formula>M91</formula>
    </cfRule>
  </conditionalFormatting>
  <conditionalFormatting sqref="N91:N94">
    <cfRule type="cellIs" dxfId="3245" priority="4415" operator="greaterThan">
      <formula>M91</formula>
    </cfRule>
  </conditionalFormatting>
  <conditionalFormatting sqref="N91:N94">
    <cfRule type="cellIs" dxfId="3244" priority="4414" operator="greaterThan">
      <formula>M91</formula>
    </cfRule>
  </conditionalFormatting>
  <conditionalFormatting sqref="N91:N94">
    <cfRule type="cellIs" dxfId="3243" priority="4413" operator="greaterThan">
      <formula>M91</formula>
    </cfRule>
  </conditionalFormatting>
  <conditionalFormatting sqref="N91:N94">
    <cfRule type="cellIs" dxfId="3242" priority="4412" operator="greaterThan">
      <formula>M91</formula>
    </cfRule>
  </conditionalFormatting>
  <conditionalFormatting sqref="N91:N94">
    <cfRule type="cellIs" dxfId="3241" priority="4411" operator="greaterThan">
      <formula>M91</formula>
    </cfRule>
  </conditionalFormatting>
  <conditionalFormatting sqref="N91:N94">
    <cfRule type="cellIs" dxfId="3240" priority="4410" operator="greaterThan">
      <formula>M91</formula>
    </cfRule>
  </conditionalFormatting>
  <conditionalFormatting sqref="N91:N94">
    <cfRule type="cellIs" dxfId="3239" priority="4409" operator="greaterThan">
      <formula>M91</formula>
    </cfRule>
  </conditionalFormatting>
  <conditionalFormatting sqref="N122">
    <cfRule type="cellIs" dxfId="3238" priority="4385" operator="greaterThan">
      <formula>M122</formula>
    </cfRule>
  </conditionalFormatting>
  <conditionalFormatting sqref="N123:N126">
    <cfRule type="cellIs" dxfId="3237" priority="4384" operator="greaterThan">
      <formula>M123</formula>
    </cfRule>
  </conditionalFormatting>
  <conditionalFormatting sqref="N127">
    <cfRule type="cellIs" dxfId="3236" priority="4383" operator="greaterThan">
      <formula>M127</formula>
    </cfRule>
  </conditionalFormatting>
  <conditionalFormatting sqref="N111">
    <cfRule type="cellIs" dxfId="3235" priority="4379" operator="lessThan">
      <formula>M111</formula>
    </cfRule>
    <cfRule type="cellIs" dxfId="3234" priority="4380" operator="greaterThan">
      <formula>M111</formula>
    </cfRule>
  </conditionalFormatting>
  <conditionalFormatting sqref="N42">
    <cfRule type="cellIs" dxfId="3233" priority="4377" operator="lessThan">
      <formula>M42</formula>
    </cfRule>
    <cfRule type="cellIs" dxfId="3232" priority="4378" operator="greaterThan">
      <formula>M42</formula>
    </cfRule>
  </conditionalFormatting>
  <conditionalFormatting sqref="N31">
    <cfRule type="cellIs" dxfId="3231" priority="4375" operator="lessThan">
      <formula>M31</formula>
    </cfRule>
    <cfRule type="cellIs" dxfId="3230" priority="4376" operator="greaterThan">
      <formula>M31</formula>
    </cfRule>
  </conditionalFormatting>
  <conditionalFormatting sqref="N96">
    <cfRule type="cellIs" dxfId="3229" priority="4373" operator="lessThan">
      <formula>M96</formula>
    </cfRule>
    <cfRule type="cellIs" dxfId="3228" priority="4374" operator="greaterThan">
      <formula>M96</formula>
    </cfRule>
  </conditionalFormatting>
  <conditionalFormatting sqref="N104">
    <cfRule type="cellIs" dxfId="3227" priority="4371" operator="lessThan">
      <formula>M104</formula>
    </cfRule>
    <cfRule type="cellIs" dxfId="3226" priority="4372" operator="greaterThan">
      <formula>M104</formula>
    </cfRule>
  </conditionalFormatting>
  <conditionalFormatting sqref="N135">
    <cfRule type="cellIs" dxfId="3225" priority="4367" operator="lessThan">
      <formula>M135</formula>
    </cfRule>
    <cfRule type="cellIs" dxfId="3224" priority="4368" operator="greaterThan">
      <formula>M135</formula>
    </cfRule>
  </conditionalFormatting>
  <conditionalFormatting sqref="N128">
    <cfRule type="cellIs" dxfId="3223" priority="4365" operator="lessThan">
      <formula>M128</formula>
    </cfRule>
    <cfRule type="cellIs" dxfId="3222" priority="4366" operator="greaterThan">
      <formula>M128</formula>
    </cfRule>
  </conditionalFormatting>
  <conditionalFormatting sqref="N84">
    <cfRule type="cellIs" dxfId="3221" priority="4363" operator="lessThan">
      <formula>M84</formula>
    </cfRule>
    <cfRule type="cellIs" dxfId="3220" priority="4364" operator="greaterThan">
      <formula>M84</formula>
    </cfRule>
  </conditionalFormatting>
  <conditionalFormatting sqref="N119">
    <cfRule type="cellIs" dxfId="3219" priority="4361" operator="lessThan">
      <formula>M119</formula>
    </cfRule>
    <cfRule type="cellIs" dxfId="3218" priority="4362" operator="greaterThan">
      <formula>M119</formula>
    </cfRule>
  </conditionalFormatting>
  <conditionalFormatting sqref="Q70">
    <cfRule type="cellIs" dxfId="3217" priority="4355" operator="lessThan">
      <formula>P70</formula>
    </cfRule>
    <cfRule type="cellIs" dxfId="3216" priority="4356" operator="greaterThan">
      <formula>P70</formula>
    </cfRule>
  </conditionalFormatting>
  <conditionalFormatting sqref="Q129:Q134">
    <cfRule type="cellIs" dxfId="3215" priority="4354" operator="greaterThan">
      <formula>P129</formula>
    </cfRule>
  </conditionalFormatting>
  <conditionalFormatting sqref="Q136:Q143">
    <cfRule type="cellIs" dxfId="3214" priority="4353" operator="greaterThan">
      <formula>P136</formula>
    </cfRule>
  </conditionalFormatting>
  <conditionalFormatting sqref="Q105:Q110">
    <cfRule type="cellIs" dxfId="3213" priority="4351" operator="greaterThan">
      <formula>P105</formula>
    </cfRule>
  </conditionalFormatting>
  <conditionalFormatting sqref="Q105:Q110">
    <cfRule type="cellIs" dxfId="3212" priority="4350" operator="greaterThan">
      <formula>P105</formula>
    </cfRule>
  </conditionalFormatting>
  <conditionalFormatting sqref="Q62">
    <cfRule type="cellIs" dxfId="3211" priority="4346" operator="greaterThan">
      <formula>P62</formula>
    </cfRule>
  </conditionalFormatting>
  <conditionalFormatting sqref="Q63">
    <cfRule type="cellIs" dxfId="3210" priority="4345" operator="greaterThan">
      <formula>P63</formula>
    </cfRule>
  </conditionalFormatting>
  <conditionalFormatting sqref="Q64">
    <cfRule type="cellIs" dxfId="3209" priority="4344" operator="greaterThan">
      <formula>P64</formula>
    </cfRule>
  </conditionalFormatting>
  <conditionalFormatting sqref="Q65:Q68">
    <cfRule type="cellIs" dxfId="3208" priority="4343" operator="greaterThan">
      <formula>P65</formula>
    </cfRule>
  </conditionalFormatting>
  <conditionalFormatting sqref="Q71">
    <cfRule type="cellIs" dxfId="3207" priority="4341" operator="greaterThan">
      <formula>P71</formula>
    </cfRule>
  </conditionalFormatting>
  <conditionalFormatting sqref="Q72:Q73">
    <cfRule type="cellIs" dxfId="3206" priority="4339" operator="greaterThan">
      <formula>P72</formula>
    </cfRule>
  </conditionalFormatting>
  <conditionalFormatting sqref="Q74:Q75">
    <cfRule type="cellIs" dxfId="3205" priority="4337" operator="greaterThan">
      <formula>P74</formula>
    </cfRule>
  </conditionalFormatting>
  <conditionalFormatting sqref="Q74:Q75">
    <cfRule type="cellIs" dxfId="3204" priority="4336" operator="greaterThan">
      <formula>P74</formula>
    </cfRule>
  </conditionalFormatting>
  <conditionalFormatting sqref="Q77">
    <cfRule type="cellIs" dxfId="3203" priority="4332" operator="greaterThan">
      <formula>P77</formula>
    </cfRule>
  </conditionalFormatting>
  <conditionalFormatting sqref="Q78">
    <cfRule type="cellIs" dxfId="3202" priority="4331" operator="greaterThan">
      <formula>P78</formula>
    </cfRule>
  </conditionalFormatting>
  <conditionalFormatting sqref="Q79:Q82">
    <cfRule type="cellIs" dxfId="3201" priority="4330" operator="greaterThan">
      <formula>P79</formula>
    </cfRule>
  </conditionalFormatting>
  <conditionalFormatting sqref="Q46">
    <cfRule type="cellIs" dxfId="3200" priority="4326" operator="greaterThan">
      <formula>P46</formula>
    </cfRule>
  </conditionalFormatting>
  <conditionalFormatting sqref="Q47">
    <cfRule type="cellIs" dxfId="3199" priority="4325" operator="greaterThan">
      <formula>P47</formula>
    </cfRule>
  </conditionalFormatting>
  <conditionalFormatting sqref="Q48">
    <cfRule type="cellIs" dxfId="3198" priority="4324" operator="greaterThan">
      <formula>P48</formula>
    </cfRule>
  </conditionalFormatting>
  <conditionalFormatting sqref="Q49:Q50">
    <cfRule type="cellIs" dxfId="3197" priority="4323" operator="greaterThan">
      <formula>P49</formula>
    </cfRule>
  </conditionalFormatting>
  <conditionalFormatting sqref="Q51">
    <cfRule type="cellIs" dxfId="3196" priority="4322" operator="greaterThan">
      <formula>P51</formula>
    </cfRule>
  </conditionalFormatting>
  <conditionalFormatting sqref="Q52">
    <cfRule type="cellIs" dxfId="3195" priority="4321" operator="greaterThan">
      <formula>P52</formula>
    </cfRule>
  </conditionalFormatting>
  <conditionalFormatting sqref="Q53">
    <cfRule type="cellIs" dxfId="3194" priority="4320" operator="greaterThan">
      <formula>P53</formula>
    </cfRule>
  </conditionalFormatting>
  <conditionalFormatting sqref="Q55">
    <cfRule type="cellIs" dxfId="3193" priority="4318" operator="greaterThan">
      <formula>P55</formula>
    </cfRule>
  </conditionalFormatting>
  <conditionalFormatting sqref="Q60">
    <cfRule type="cellIs" dxfId="3192" priority="4317" operator="greaterThan">
      <formula>P60</formula>
    </cfRule>
  </conditionalFormatting>
  <conditionalFormatting sqref="Q112">
    <cfRule type="cellIs" dxfId="3191" priority="4316" operator="greaterThan">
      <formula>P112</formula>
    </cfRule>
  </conditionalFormatting>
  <conditionalFormatting sqref="Q112">
    <cfRule type="cellIs" dxfId="3190" priority="4315" operator="greaterThan">
      <formula>P112</formula>
    </cfRule>
  </conditionalFormatting>
  <conditionalFormatting sqref="Q113">
    <cfRule type="cellIs" dxfId="3189" priority="4314" operator="greaterThan">
      <formula>P113</formula>
    </cfRule>
  </conditionalFormatting>
  <conditionalFormatting sqref="Q113">
    <cfRule type="cellIs" dxfId="3188" priority="4313" operator="greaterThan">
      <formula>P113</formula>
    </cfRule>
  </conditionalFormatting>
  <conditionalFormatting sqref="Q114:Q117">
    <cfRule type="cellIs" dxfId="3187" priority="4312" operator="greaterThan">
      <formula>P114</formula>
    </cfRule>
  </conditionalFormatting>
  <conditionalFormatting sqref="Q114:Q117">
    <cfRule type="cellIs" dxfId="3186" priority="4311" operator="greaterThan">
      <formula>P114</formula>
    </cfRule>
  </conditionalFormatting>
  <conditionalFormatting sqref="Q35">
    <cfRule type="cellIs" dxfId="3185" priority="4302" operator="greaterThan">
      <formula>P35</formula>
    </cfRule>
  </conditionalFormatting>
  <conditionalFormatting sqref="Q35">
    <cfRule type="cellIs" dxfId="3184" priority="4301" operator="greaterThan">
      <formula>P35</formula>
    </cfRule>
  </conditionalFormatting>
  <conditionalFormatting sqref="Q35">
    <cfRule type="cellIs" dxfId="3183" priority="4300" operator="greaterThan">
      <formula>P35</formula>
    </cfRule>
  </conditionalFormatting>
  <conditionalFormatting sqref="Q36">
    <cfRule type="cellIs" dxfId="3182" priority="4299" operator="greaterThan">
      <formula>P36</formula>
    </cfRule>
  </conditionalFormatting>
  <conditionalFormatting sqref="Q36">
    <cfRule type="cellIs" dxfId="3181" priority="4298" operator="greaterThan">
      <formula>P36</formula>
    </cfRule>
  </conditionalFormatting>
  <conditionalFormatting sqref="Q36">
    <cfRule type="cellIs" dxfId="3180" priority="4297" operator="greaterThan">
      <formula>P36</formula>
    </cfRule>
  </conditionalFormatting>
  <conditionalFormatting sqref="Q97:Q98">
    <cfRule type="cellIs" dxfId="3179" priority="4290" operator="greaterThan">
      <formula>P97</formula>
    </cfRule>
  </conditionalFormatting>
  <conditionalFormatting sqref="Q97:Q98">
    <cfRule type="cellIs" dxfId="3178" priority="4289" operator="greaterThan">
      <formula>P97</formula>
    </cfRule>
  </conditionalFormatting>
  <conditionalFormatting sqref="Q97:Q98">
    <cfRule type="cellIs" dxfId="3177" priority="4288" operator="greaterThan">
      <formula>P97</formula>
    </cfRule>
  </conditionalFormatting>
  <conditionalFormatting sqref="Q97:Q98">
    <cfRule type="cellIs" dxfId="3176" priority="4287" operator="greaterThan">
      <formula>P97</formula>
    </cfRule>
  </conditionalFormatting>
  <conditionalFormatting sqref="Q99:Q102">
    <cfRule type="cellIs" dxfId="3175" priority="4286" operator="greaterThan">
      <formula>P99</formula>
    </cfRule>
  </conditionalFormatting>
  <conditionalFormatting sqref="Q99:Q102">
    <cfRule type="cellIs" dxfId="3174" priority="4285" operator="greaterThan">
      <formula>P99</formula>
    </cfRule>
  </conditionalFormatting>
  <conditionalFormatting sqref="Q99:Q102">
    <cfRule type="cellIs" dxfId="3173" priority="4284" operator="greaterThan">
      <formula>P99</formula>
    </cfRule>
  </conditionalFormatting>
  <conditionalFormatting sqref="Q99:Q102">
    <cfRule type="cellIs" dxfId="3172" priority="4283" operator="greaterThan">
      <formula>P99</formula>
    </cfRule>
  </conditionalFormatting>
  <conditionalFormatting sqref="Q105">
    <cfRule type="cellIs" dxfId="3171" priority="4278" operator="greaterThan">
      <formula>P105</formula>
    </cfRule>
  </conditionalFormatting>
  <conditionalFormatting sqref="Q105">
    <cfRule type="cellIs" dxfId="3170" priority="4277" operator="greaterThan">
      <formula>P105</formula>
    </cfRule>
  </conditionalFormatting>
  <conditionalFormatting sqref="Q105">
    <cfRule type="cellIs" dxfId="3169" priority="4276" operator="greaterThan">
      <formula>P105</formula>
    </cfRule>
  </conditionalFormatting>
  <conditionalFormatting sqref="Q105">
    <cfRule type="cellIs" dxfId="3168" priority="4275" operator="greaterThan">
      <formula>P105</formula>
    </cfRule>
  </conditionalFormatting>
  <conditionalFormatting sqref="Q105">
    <cfRule type="cellIs" dxfId="3167" priority="4274" operator="greaterThan">
      <formula>P105</formula>
    </cfRule>
  </conditionalFormatting>
  <conditionalFormatting sqref="Q106:Q109">
    <cfRule type="cellIs" dxfId="3166" priority="4273" operator="greaterThan">
      <formula>P106</formula>
    </cfRule>
  </conditionalFormatting>
  <conditionalFormatting sqref="Q106:Q109">
    <cfRule type="cellIs" dxfId="3165" priority="4272" operator="greaterThan">
      <formula>P106</formula>
    </cfRule>
  </conditionalFormatting>
  <conditionalFormatting sqref="Q106:Q109">
    <cfRule type="cellIs" dxfId="3164" priority="4271" operator="greaterThan">
      <formula>P106</formula>
    </cfRule>
  </conditionalFormatting>
  <conditionalFormatting sqref="Q106:Q109">
    <cfRule type="cellIs" dxfId="3163" priority="4270" operator="greaterThan">
      <formula>P106</formula>
    </cfRule>
  </conditionalFormatting>
  <conditionalFormatting sqref="Q106:Q109">
    <cfRule type="cellIs" dxfId="3162" priority="4269" operator="greaterThan">
      <formula>P106</formula>
    </cfRule>
  </conditionalFormatting>
  <conditionalFormatting sqref="Q110">
    <cfRule type="cellIs" dxfId="3161" priority="4268" operator="greaterThan">
      <formula>P110</formula>
    </cfRule>
  </conditionalFormatting>
  <conditionalFormatting sqref="Q110">
    <cfRule type="cellIs" dxfId="3160" priority="4267" operator="greaterThan">
      <formula>P110</formula>
    </cfRule>
  </conditionalFormatting>
  <conditionalFormatting sqref="Q110">
    <cfRule type="cellIs" dxfId="3159" priority="4266" operator="greaterThan">
      <formula>P110</formula>
    </cfRule>
  </conditionalFormatting>
  <conditionalFormatting sqref="Q110">
    <cfRule type="cellIs" dxfId="3158" priority="4265" operator="greaterThan">
      <formula>P110</formula>
    </cfRule>
  </conditionalFormatting>
  <conditionalFormatting sqref="Q110">
    <cfRule type="cellIs" dxfId="3157" priority="4264" operator="greaterThan">
      <formula>P110</formula>
    </cfRule>
  </conditionalFormatting>
  <conditionalFormatting sqref="Q136">
    <cfRule type="cellIs" dxfId="3156" priority="4235" operator="greaterThan">
      <formula>P136</formula>
    </cfRule>
  </conditionalFormatting>
  <conditionalFormatting sqref="Q136">
    <cfRule type="cellIs" dxfId="3155" priority="4234" operator="greaterThan">
      <formula>P136</formula>
    </cfRule>
  </conditionalFormatting>
  <conditionalFormatting sqref="Q136">
    <cfRule type="cellIs" dxfId="3154" priority="4233" operator="greaterThan">
      <formula>P136</formula>
    </cfRule>
  </conditionalFormatting>
  <conditionalFormatting sqref="Q136">
    <cfRule type="cellIs" dxfId="3153" priority="4232" operator="greaterThan">
      <formula>P136</formula>
    </cfRule>
  </conditionalFormatting>
  <conditionalFormatting sqref="Q136">
    <cfRule type="cellIs" dxfId="3152" priority="4231" operator="greaterThan">
      <formula>P136</formula>
    </cfRule>
  </conditionalFormatting>
  <conditionalFormatting sqref="Q136">
    <cfRule type="cellIs" dxfId="3151" priority="4230" operator="greaterThan">
      <formula>P136</formula>
    </cfRule>
  </conditionalFormatting>
  <conditionalFormatting sqref="Q136">
    <cfRule type="cellIs" dxfId="3150" priority="4229" operator="greaterThan">
      <formula>P136</formula>
    </cfRule>
  </conditionalFormatting>
  <conditionalFormatting sqref="Q136">
    <cfRule type="cellIs" dxfId="3149" priority="4228" operator="greaterThan">
      <formula>P136</formula>
    </cfRule>
  </conditionalFormatting>
  <conditionalFormatting sqref="Q137">
    <cfRule type="cellIs" dxfId="3148" priority="4227" operator="greaterThan">
      <formula>P137</formula>
    </cfRule>
  </conditionalFormatting>
  <conditionalFormatting sqref="Q137">
    <cfRule type="cellIs" dxfId="3147" priority="4226" operator="greaterThan">
      <formula>P137</formula>
    </cfRule>
  </conditionalFormatting>
  <conditionalFormatting sqref="Q137">
    <cfRule type="cellIs" dxfId="3146" priority="4225" operator="greaterThan">
      <formula>P137</formula>
    </cfRule>
  </conditionalFormatting>
  <conditionalFormatting sqref="Q137">
    <cfRule type="cellIs" dxfId="3145" priority="4224" operator="greaterThan">
      <formula>P137</formula>
    </cfRule>
  </conditionalFormatting>
  <conditionalFormatting sqref="Q137">
    <cfRule type="cellIs" dxfId="3144" priority="4223" operator="greaterThan">
      <formula>P137</formula>
    </cfRule>
  </conditionalFormatting>
  <conditionalFormatting sqref="Q137">
    <cfRule type="cellIs" dxfId="3143" priority="4222" operator="greaterThan">
      <formula>P137</formula>
    </cfRule>
  </conditionalFormatting>
  <conditionalFormatting sqref="Q137">
    <cfRule type="cellIs" dxfId="3142" priority="4221" operator="greaterThan">
      <formula>P137</formula>
    </cfRule>
  </conditionalFormatting>
  <conditionalFormatting sqref="Q137">
    <cfRule type="cellIs" dxfId="3141" priority="4220" operator="greaterThan">
      <formula>P137</formula>
    </cfRule>
  </conditionalFormatting>
  <conditionalFormatting sqref="Q138">
    <cfRule type="cellIs" dxfId="3140" priority="4219" operator="greaterThan">
      <formula>P138</formula>
    </cfRule>
  </conditionalFormatting>
  <conditionalFormatting sqref="Q138">
    <cfRule type="cellIs" dxfId="3139" priority="4218" operator="greaterThan">
      <formula>P138</formula>
    </cfRule>
  </conditionalFormatting>
  <conditionalFormatting sqref="Q138">
    <cfRule type="cellIs" dxfId="3138" priority="4217" operator="greaterThan">
      <formula>P138</formula>
    </cfRule>
  </conditionalFormatting>
  <conditionalFormatting sqref="Q138">
    <cfRule type="cellIs" dxfId="3137" priority="4216" operator="greaterThan">
      <formula>P138</formula>
    </cfRule>
  </conditionalFormatting>
  <conditionalFormatting sqref="Q138">
    <cfRule type="cellIs" dxfId="3136" priority="4215" operator="greaterThan">
      <formula>P138</formula>
    </cfRule>
  </conditionalFormatting>
  <conditionalFormatting sqref="Q138">
    <cfRule type="cellIs" dxfId="3135" priority="4214" operator="greaterThan">
      <formula>P138</formula>
    </cfRule>
  </conditionalFormatting>
  <conditionalFormatting sqref="Q138">
    <cfRule type="cellIs" dxfId="3134" priority="4213" operator="greaterThan">
      <formula>P138</formula>
    </cfRule>
  </conditionalFormatting>
  <conditionalFormatting sqref="Q138">
    <cfRule type="cellIs" dxfId="3133" priority="4212" operator="greaterThan">
      <formula>P138</formula>
    </cfRule>
  </conditionalFormatting>
  <conditionalFormatting sqref="Q139:Q142">
    <cfRule type="cellIs" dxfId="3132" priority="4211" operator="greaterThan">
      <formula>P139</formula>
    </cfRule>
  </conditionalFormatting>
  <conditionalFormatting sqref="Q139:Q142">
    <cfRule type="cellIs" dxfId="3131" priority="4210" operator="greaterThan">
      <formula>P139</formula>
    </cfRule>
  </conditionalFormatting>
  <conditionalFormatting sqref="Q139:Q142">
    <cfRule type="cellIs" dxfId="3130" priority="4209" operator="greaterThan">
      <formula>P139</formula>
    </cfRule>
  </conditionalFormatting>
  <conditionalFormatting sqref="Q139:Q142">
    <cfRule type="cellIs" dxfId="3129" priority="4208" operator="greaterThan">
      <formula>P139</formula>
    </cfRule>
  </conditionalFormatting>
  <conditionalFormatting sqref="Q139:Q142">
    <cfRule type="cellIs" dxfId="3128" priority="4207" operator="greaterThan">
      <formula>P139</formula>
    </cfRule>
  </conditionalFormatting>
  <conditionalFormatting sqref="Q139:Q142">
    <cfRule type="cellIs" dxfId="3127" priority="4206" operator="greaterThan">
      <formula>P139</formula>
    </cfRule>
  </conditionalFormatting>
  <conditionalFormatting sqref="Q139:Q142">
    <cfRule type="cellIs" dxfId="3126" priority="4205" operator="greaterThan">
      <formula>P139</formula>
    </cfRule>
  </conditionalFormatting>
  <conditionalFormatting sqref="Q139:Q142">
    <cfRule type="cellIs" dxfId="3125" priority="4204" operator="greaterThan">
      <formula>P139</formula>
    </cfRule>
  </conditionalFormatting>
  <conditionalFormatting sqref="Q143">
    <cfRule type="cellIs" dxfId="3124" priority="4203" operator="greaterThan">
      <formula>P143</formula>
    </cfRule>
  </conditionalFormatting>
  <conditionalFormatting sqref="Q143">
    <cfRule type="cellIs" dxfId="3123" priority="4202" operator="greaterThan">
      <formula>P143</formula>
    </cfRule>
  </conditionalFormatting>
  <conditionalFormatting sqref="Q143">
    <cfRule type="cellIs" dxfId="3122" priority="4201" operator="greaterThan">
      <formula>P143</formula>
    </cfRule>
  </conditionalFormatting>
  <conditionalFormatting sqref="Q143">
    <cfRule type="cellIs" dxfId="3121" priority="4200" operator="greaterThan">
      <formula>P143</formula>
    </cfRule>
  </conditionalFormatting>
  <conditionalFormatting sqref="Q143">
    <cfRule type="cellIs" dxfId="3120" priority="4199" operator="greaterThan">
      <formula>P143</formula>
    </cfRule>
  </conditionalFormatting>
  <conditionalFormatting sqref="Q143">
    <cfRule type="cellIs" dxfId="3119" priority="4198" operator="greaterThan">
      <formula>P143</formula>
    </cfRule>
  </conditionalFormatting>
  <conditionalFormatting sqref="Q143">
    <cfRule type="cellIs" dxfId="3118" priority="4197" operator="greaterThan">
      <formula>P143</formula>
    </cfRule>
  </conditionalFormatting>
  <conditionalFormatting sqref="Q143">
    <cfRule type="cellIs" dxfId="3117" priority="4196" operator="greaterThan">
      <formula>P143</formula>
    </cfRule>
  </conditionalFormatting>
  <conditionalFormatting sqref="Q129">
    <cfRule type="cellIs" dxfId="3116" priority="4195" operator="greaterThan">
      <formula>P129</formula>
    </cfRule>
  </conditionalFormatting>
  <conditionalFormatting sqref="Q129">
    <cfRule type="cellIs" dxfId="3115" priority="4194" operator="greaterThan">
      <formula>P129</formula>
    </cfRule>
  </conditionalFormatting>
  <conditionalFormatting sqref="Q129">
    <cfRule type="cellIs" dxfId="3114" priority="4193" operator="greaterThan">
      <formula>P129</formula>
    </cfRule>
  </conditionalFormatting>
  <conditionalFormatting sqref="Q129">
    <cfRule type="cellIs" dxfId="3113" priority="4192" operator="greaterThan">
      <formula>P129</formula>
    </cfRule>
  </conditionalFormatting>
  <conditionalFormatting sqref="Q129">
    <cfRule type="cellIs" dxfId="3112" priority="4191" operator="greaterThan">
      <formula>P129</formula>
    </cfRule>
  </conditionalFormatting>
  <conditionalFormatting sqref="Q129">
    <cfRule type="cellIs" dxfId="3111" priority="4190" operator="greaterThan">
      <formula>P129</formula>
    </cfRule>
  </conditionalFormatting>
  <conditionalFormatting sqref="Q129">
    <cfRule type="cellIs" dxfId="3110" priority="4189" operator="greaterThan">
      <formula>P129</formula>
    </cfRule>
  </conditionalFormatting>
  <conditionalFormatting sqref="Q129">
    <cfRule type="cellIs" dxfId="3109" priority="4188" operator="greaterThan">
      <formula>P129</formula>
    </cfRule>
  </conditionalFormatting>
  <conditionalFormatting sqref="Q129">
    <cfRule type="cellIs" dxfId="3108" priority="4187" operator="greaterThan">
      <formula>P129</formula>
    </cfRule>
  </conditionalFormatting>
  <conditionalFormatting sqref="Q134">
    <cfRule type="cellIs" dxfId="3107" priority="4185" operator="greaterThan">
      <formula>P134</formula>
    </cfRule>
  </conditionalFormatting>
  <conditionalFormatting sqref="Q134">
    <cfRule type="cellIs" dxfId="3106" priority="4184" operator="greaterThan">
      <formula>P134</formula>
    </cfRule>
  </conditionalFormatting>
  <conditionalFormatting sqref="Q134">
    <cfRule type="cellIs" dxfId="3105" priority="4183" operator="greaterThan">
      <formula>P134</formula>
    </cfRule>
  </conditionalFormatting>
  <conditionalFormatting sqref="Q134">
    <cfRule type="cellIs" dxfId="3104" priority="4182" operator="greaterThan">
      <formula>P134</formula>
    </cfRule>
  </conditionalFormatting>
  <conditionalFormatting sqref="Q134">
    <cfRule type="cellIs" dxfId="3103" priority="4181" operator="greaterThan">
      <formula>P134</formula>
    </cfRule>
  </conditionalFormatting>
  <conditionalFormatting sqref="Q134">
    <cfRule type="cellIs" dxfId="3102" priority="4180" operator="greaterThan">
      <formula>P134</formula>
    </cfRule>
  </conditionalFormatting>
  <conditionalFormatting sqref="Q134">
    <cfRule type="cellIs" dxfId="3101" priority="4179" operator="greaterThan">
      <formula>P134</formula>
    </cfRule>
  </conditionalFormatting>
  <conditionalFormatting sqref="Q134">
    <cfRule type="cellIs" dxfId="3100" priority="4178" operator="greaterThan">
      <formula>P134</formula>
    </cfRule>
  </conditionalFormatting>
  <conditionalFormatting sqref="Q134">
    <cfRule type="cellIs" dxfId="3099" priority="4177" operator="greaterThan">
      <formula>P134</formula>
    </cfRule>
  </conditionalFormatting>
  <conditionalFormatting sqref="Q134">
    <cfRule type="cellIs" dxfId="3098" priority="4176" operator="greaterThan">
      <formula>P134</formula>
    </cfRule>
  </conditionalFormatting>
  <conditionalFormatting sqref="Q86">
    <cfRule type="cellIs" dxfId="3097" priority="4174" operator="greaterThan">
      <formula>P86</formula>
    </cfRule>
  </conditionalFormatting>
  <conditionalFormatting sqref="Q86">
    <cfRule type="cellIs" dxfId="3096" priority="4173" operator="greaterThan">
      <formula>P86</formula>
    </cfRule>
  </conditionalFormatting>
  <conditionalFormatting sqref="Q86">
    <cfRule type="cellIs" dxfId="3095" priority="4172" operator="greaterThan">
      <formula>P86</formula>
    </cfRule>
  </conditionalFormatting>
  <conditionalFormatting sqref="Q86">
    <cfRule type="cellIs" dxfId="3094" priority="4171" operator="greaterThan">
      <formula>P86</formula>
    </cfRule>
  </conditionalFormatting>
  <conditionalFormatting sqref="Q86">
    <cfRule type="cellIs" dxfId="3093" priority="4170" operator="greaterThan">
      <formula>P86</formula>
    </cfRule>
  </conditionalFormatting>
  <conditionalFormatting sqref="Q86">
    <cfRule type="cellIs" dxfId="3092" priority="4169" operator="greaterThan">
      <formula>P86</formula>
    </cfRule>
  </conditionalFormatting>
  <conditionalFormatting sqref="Q86">
    <cfRule type="cellIs" dxfId="3091" priority="4168" operator="greaterThan">
      <formula>P86</formula>
    </cfRule>
  </conditionalFormatting>
  <conditionalFormatting sqref="Q86">
    <cfRule type="cellIs" dxfId="3090" priority="4167" operator="greaterThan">
      <formula>P86</formula>
    </cfRule>
  </conditionalFormatting>
  <conditionalFormatting sqref="Q86">
    <cfRule type="cellIs" dxfId="3089" priority="4166" operator="greaterThan">
      <formula>P86</formula>
    </cfRule>
  </conditionalFormatting>
  <conditionalFormatting sqref="Q86">
    <cfRule type="cellIs" dxfId="3088" priority="4165" operator="greaterThan">
      <formula>P86</formula>
    </cfRule>
  </conditionalFormatting>
  <conditionalFormatting sqref="Q86">
    <cfRule type="cellIs" dxfId="3087" priority="4164" operator="greaterThan">
      <formula>P86</formula>
    </cfRule>
  </conditionalFormatting>
  <conditionalFormatting sqref="Q87">
    <cfRule type="cellIs" dxfId="3086" priority="4163" operator="greaterThan">
      <formula>P87</formula>
    </cfRule>
  </conditionalFormatting>
  <conditionalFormatting sqref="Q87">
    <cfRule type="cellIs" dxfId="3085" priority="4162" operator="greaterThan">
      <formula>P87</formula>
    </cfRule>
  </conditionalFormatting>
  <conditionalFormatting sqref="Q87">
    <cfRule type="cellIs" dxfId="3084" priority="4161" operator="greaterThan">
      <formula>P87</formula>
    </cfRule>
  </conditionalFormatting>
  <conditionalFormatting sqref="Q87">
    <cfRule type="cellIs" dxfId="3083" priority="4160" operator="greaterThan">
      <formula>P87</formula>
    </cfRule>
  </conditionalFormatting>
  <conditionalFormatting sqref="Q87">
    <cfRule type="cellIs" dxfId="3082" priority="4159" operator="greaterThan">
      <formula>P87</formula>
    </cfRule>
  </conditionalFormatting>
  <conditionalFormatting sqref="Q87">
    <cfRule type="cellIs" dxfId="3081" priority="4158" operator="greaterThan">
      <formula>P87</formula>
    </cfRule>
  </conditionalFormatting>
  <conditionalFormatting sqref="Q87">
    <cfRule type="cellIs" dxfId="3080" priority="4157" operator="greaterThan">
      <formula>P87</formula>
    </cfRule>
  </conditionalFormatting>
  <conditionalFormatting sqref="Q87">
    <cfRule type="cellIs" dxfId="3079" priority="4156" operator="greaterThan">
      <formula>P87</formula>
    </cfRule>
  </conditionalFormatting>
  <conditionalFormatting sqref="Q87">
    <cfRule type="cellIs" dxfId="3078" priority="4155" operator="greaterThan">
      <formula>P87</formula>
    </cfRule>
  </conditionalFormatting>
  <conditionalFormatting sqref="Q87">
    <cfRule type="cellIs" dxfId="3077" priority="4154" operator="greaterThan">
      <formula>P87</formula>
    </cfRule>
  </conditionalFormatting>
  <conditionalFormatting sqref="Q87">
    <cfRule type="cellIs" dxfId="3076" priority="4153" operator="greaterThan">
      <formula>P87</formula>
    </cfRule>
  </conditionalFormatting>
  <conditionalFormatting sqref="Q88">
    <cfRule type="cellIs" dxfId="3075" priority="4152" operator="greaterThan">
      <formula>P88</formula>
    </cfRule>
  </conditionalFormatting>
  <conditionalFormatting sqref="Q88">
    <cfRule type="cellIs" dxfId="3074" priority="4151" operator="greaterThan">
      <formula>P88</formula>
    </cfRule>
  </conditionalFormatting>
  <conditionalFormatting sqref="Q88">
    <cfRule type="cellIs" dxfId="3073" priority="4150" operator="greaterThan">
      <formula>P88</formula>
    </cfRule>
  </conditionalFormatting>
  <conditionalFormatting sqref="Q88">
    <cfRule type="cellIs" dxfId="3072" priority="4149" operator="greaterThan">
      <formula>P88</formula>
    </cfRule>
  </conditionalFormatting>
  <conditionalFormatting sqref="Q88">
    <cfRule type="cellIs" dxfId="3071" priority="4148" operator="greaterThan">
      <formula>P88</formula>
    </cfRule>
  </conditionalFormatting>
  <conditionalFormatting sqref="Q88">
    <cfRule type="cellIs" dxfId="3070" priority="4147" operator="greaterThan">
      <formula>P88</formula>
    </cfRule>
  </conditionalFormatting>
  <conditionalFormatting sqref="Q88">
    <cfRule type="cellIs" dxfId="3069" priority="4146" operator="greaterThan">
      <formula>P88</formula>
    </cfRule>
  </conditionalFormatting>
  <conditionalFormatting sqref="Q88">
    <cfRule type="cellIs" dxfId="3068" priority="4145" operator="greaterThan">
      <formula>P88</formula>
    </cfRule>
  </conditionalFormatting>
  <conditionalFormatting sqref="Q88">
    <cfRule type="cellIs" dxfId="3067" priority="4144" operator="greaterThan">
      <formula>P88</formula>
    </cfRule>
  </conditionalFormatting>
  <conditionalFormatting sqref="Q88">
    <cfRule type="cellIs" dxfId="3066" priority="4143" operator="greaterThan">
      <formula>P88</formula>
    </cfRule>
  </conditionalFormatting>
  <conditionalFormatting sqref="Q88">
    <cfRule type="cellIs" dxfId="3065" priority="4142" operator="greaterThan">
      <formula>P88</formula>
    </cfRule>
  </conditionalFormatting>
  <conditionalFormatting sqref="Q89:Q90">
    <cfRule type="cellIs" dxfId="3064" priority="4141" operator="greaterThan">
      <formula>P89</formula>
    </cfRule>
  </conditionalFormatting>
  <conditionalFormatting sqref="Q89:Q90">
    <cfRule type="cellIs" dxfId="3063" priority="4140" operator="greaterThan">
      <formula>P89</formula>
    </cfRule>
  </conditionalFormatting>
  <conditionalFormatting sqref="Q89:Q90">
    <cfRule type="cellIs" dxfId="3062" priority="4139" operator="greaterThan">
      <formula>P89</formula>
    </cfRule>
  </conditionalFormatting>
  <conditionalFormatting sqref="Q89:Q90">
    <cfRule type="cellIs" dxfId="3061" priority="4138" operator="greaterThan">
      <formula>P89</formula>
    </cfRule>
  </conditionalFormatting>
  <conditionalFormatting sqref="Q89:Q90">
    <cfRule type="cellIs" dxfId="3060" priority="4137" operator="greaterThan">
      <formula>P89</formula>
    </cfRule>
  </conditionalFormatting>
  <conditionalFormatting sqref="Q89:Q90">
    <cfRule type="cellIs" dxfId="3059" priority="4136" operator="greaterThan">
      <formula>P89</formula>
    </cfRule>
  </conditionalFormatting>
  <conditionalFormatting sqref="Q89:Q90">
    <cfRule type="cellIs" dxfId="3058" priority="4135" operator="greaterThan">
      <formula>P89</formula>
    </cfRule>
  </conditionalFormatting>
  <conditionalFormatting sqref="Q89:Q90">
    <cfRule type="cellIs" dxfId="3057" priority="4134" operator="greaterThan">
      <formula>P89</formula>
    </cfRule>
  </conditionalFormatting>
  <conditionalFormatting sqref="Q89:Q90">
    <cfRule type="cellIs" dxfId="3056" priority="4133" operator="greaterThan">
      <formula>P89</formula>
    </cfRule>
  </conditionalFormatting>
  <conditionalFormatting sqref="Q89:Q90">
    <cfRule type="cellIs" dxfId="3055" priority="4132" operator="greaterThan">
      <formula>P89</formula>
    </cfRule>
  </conditionalFormatting>
  <conditionalFormatting sqref="Q89:Q90">
    <cfRule type="cellIs" dxfId="3054" priority="4131" operator="greaterThan">
      <formula>P89</formula>
    </cfRule>
  </conditionalFormatting>
  <conditionalFormatting sqref="Q91:Q94">
    <cfRule type="cellIs" dxfId="3053" priority="4130" operator="greaterThan">
      <formula>P91</formula>
    </cfRule>
  </conditionalFormatting>
  <conditionalFormatting sqref="Q91:Q94">
    <cfRule type="cellIs" dxfId="3052" priority="4129" operator="greaterThan">
      <formula>P91</formula>
    </cfRule>
  </conditionalFormatting>
  <conditionalFormatting sqref="Q91:Q94">
    <cfRule type="cellIs" dxfId="3051" priority="4128" operator="greaterThan">
      <formula>P91</formula>
    </cfRule>
  </conditionalFormatting>
  <conditionalFormatting sqref="Q91:Q94">
    <cfRule type="cellIs" dxfId="3050" priority="4127" operator="greaterThan">
      <formula>P91</formula>
    </cfRule>
  </conditionalFormatting>
  <conditionalFormatting sqref="Q91:Q94">
    <cfRule type="cellIs" dxfId="3049" priority="4126" operator="greaterThan">
      <formula>P91</formula>
    </cfRule>
  </conditionalFormatting>
  <conditionalFormatting sqref="Q91:Q94">
    <cfRule type="cellIs" dxfId="3048" priority="4125" operator="greaterThan">
      <formula>P91</formula>
    </cfRule>
  </conditionalFormatting>
  <conditionalFormatting sqref="Q91:Q94">
    <cfRule type="cellIs" dxfId="3047" priority="4124" operator="greaterThan">
      <formula>P91</formula>
    </cfRule>
  </conditionalFormatting>
  <conditionalFormatting sqref="Q91:Q94">
    <cfRule type="cellIs" dxfId="3046" priority="4123" operator="greaterThan">
      <formula>P91</formula>
    </cfRule>
  </conditionalFormatting>
  <conditionalFormatting sqref="Q91:Q94">
    <cfRule type="cellIs" dxfId="3045" priority="4122" operator="greaterThan">
      <formula>P91</formula>
    </cfRule>
  </conditionalFormatting>
  <conditionalFormatting sqref="Q91:Q94">
    <cfRule type="cellIs" dxfId="3044" priority="4121" operator="greaterThan">
      <formula>P91</formula>
    </cfRule>
  </conditionalFormatting>
  <conditionalFormatting sqref="Q91:Q94">
    <cfRule type="cellIs" dxfId="3043" priority="4120" operator="greaterThan">
      <formula>P91</formula>
    </cfRule>
  </conditionalFormatting>
  <conditionalFormatting sqref="Q122">
    <cfRule type="cellIs" dxfId="3042" priority="4096" operator="greaterThan">
      <formula>P122</formula>
    </cfRule>
  </conditionalFormatting>
  <conditionalFormatting sqref="Q123:Q126">
    <cfRule type="cellIs" dxfId="3041" priority="4095" operator="greaterThan">
      <formula>P123</formula>
    </cfRule>
  </conditionalFormatting>
  <conditionalFormatting sqref="Q127">
    <cfRule type="cellIs" dxfId="3040" priority="4094" operator="greaterThan">
      <formula>P127</formula>
    </cfRule>
  </conditionalFormatting>
  <conditionalFormatting sqref="Q111">
    <cfRule type="cellIs" dxfId="3039" priority="4090" operator="lessThan">
      <formula>P111</formula>
    </cfRule>
    <cfRule type="cellIs" dxfId="3038" priority="4091" operator="greaterThan">
      <formula>P111</formula>
    </cfRule>
  </conditionalFormatting>
  <conditionalFormatting sqref="Q42">
    <cfRule type="cellIs" dxfId="3037" priority="4088" operator="lessThan">
      <formula>P42</formula>
    </cfRule>
    <cfRule type="cellIs" dxfId="3036" priority="4089" operator="greaterThan">
      <formula>P42</formula>
    </cfRule>
  </conditionalFormatting>
  <conditionalFormatting sqref="Q31">
    <cfRule type="cellIs" dxfId="3035" priority="4086" operator="lessThan">
      <formula>P31</formula>
    </cfRule>
    <cfRule type="cellIs" dxfId="3034" priority="4087" operator="greaterThan">
      <formula>P31</formula>
    </cfRule>
  </conditionalFormatting>
  <conditionalFormatting sqref="Q96">
    <cfRule type="cellIs" dxfId="3033" priority="4084" operator="lessThan">
      <formula>P96</formula>
    </cfRule>
    <cfRule type="cellIs" dxfId="3032" priority="4085" operator="greaterThan">
      <formula>P96</formula>
    </cfRule>
  </conditionalFormatting>
  <conditionalFormatting sqref="Q104">
    <cfRule type="cellIs" dxfId="3031" priority="4082" operator="lessThan">
      <formula>P104</formula>
    </cfRule>
    <cfRule type="cellIs" dxfId="3030" priority="4083" operator="greaterThan">
      <formula>P104</formula>
    </cfRule>
  </conditionalFormatting>
  <conditionalFormatting sqref="Q135">
    <cfRule type="cellIs" dxfId="3029" priority="4078" operator="lessThan">
      <formula>P135</formula>
    </cfRule>
    <cfRule type="cellIs" dxfId="3028" priority="4079" operator="greaterThan">
      <formula>P135</formula>
    </cfRule>
  </conditionalFormatting>
  <conditionalFormatting sqref="Q128">
    <cfRule type="cellIs" dxfId="3027" priority="4076" operator="lessThan">
      <formula>P128</formula>
    </cfRule>
    <cfRule type="cellIs" dxfId="3026" priority="4077" operator="greaterThan">
      <formula>P128</formula>
    </cfRule>
  </conditionalFormatting>
  <conditionalFormatting sqref="Q84">
    <cfRule type="cellIs" dxfId="3025" priority="4074" operator="lessThan">
      <formula>P84</formula>
    </cfRule>
    <cfRule type="cellIs" dxfId="3024" priority="4075" operator="greaterThan">
      <formula>P84</formula>
    </cfRule>
  </conditionalFormatting>
  <conditionalFormatting sqref="Q119">
    <cfRule type="cellIs" dxfId="3023" priority="4072" operator="lessThan">
      <formula>P119</formula>
    </cfRule>
    <cfRule type="cellIs" dxfId="3022" priority="4073" operator="greaterThan">
      <formula>P119</formula>
    </cfRule>
  </conditionalFormatting>
  <conditionalFormatting sqref="T70">
    <cfRule type="cellIs" dxfId="3021" priority="4066" operator="lessThan">
      <formula>S70</formula>
    </cfRule>
    <cfRule type="cellIs" dxfId="3020" priority="4067" operator="greaterThan">
      <formula>S70</formula>
    </cfRule>
  </conditionalFormatting>
  <conditionalFormatting sqref="T129:T134">
    <cfRule type="cellIs" dxfId="3019" priority="4065" operator="greaterThan">
      <formula>S129</formula>
    </cfRule>
  </conditionalFormatting>
  <conditionalFormatting sqref="T136:T143">
    <cfRule type="cellIs" dxfId="3018" priority="4064" operator="greaterThan">
      <formula>S136</formula>
    </cfRule>
  </conditionalFormatting>
  <conditionalFormatting sqref="T105:T110">
    <cfRule type="cellIs" dxfId="3017" priority="4062" operator="greaterThan">
      <formula>S105</formula>
    </cfRule>
  </conditionalFormatting>
  <conditionalFormatting sqref="T105:T110">
    <cfRule type="cellIs" dxfId="3016" priority="4061" operator="greaterThan">
      <formula>S105</formula>
    </cfRule>
  </conditionalFormatting>
  <conditionalFormatting sqref="T62">
    <cfRule type="cellIs" dxfId="3015" priority="4057" operator="greaterThan">
      <formula>S62</formula>
    </cfRule>
  </conditionalFormatting>
  <conditionalFormatting sqref="T63">
    <cfRule type="cellIs" dxfId="3014" priority="4056" operator="greaterThan">
      <formula>S63</formula>
    </cfRule>
  </conditionalFormatting>
  <conditionalFormatting sqref="T64">
    <cfRule type="cellIs" dxfId="3013" priority="4055" operator="greaterThan">
      <formula>S64</formula>
    </cfRule>
  </conditionalFormatting>
  <conditionalFormatting sqref="T65:T68">
    <cfRule type="cellIs" dxfId="3012" priority="4054" operator="greaterThan">
      <formula>S65</formula>
    </cfRule>
  </conditionalFormatting>
  <conditionalFormatting sqref="T71">
    <cfRule type="cellIs" dxfId="3011" priority="4052" operator="greaterThan">
      <formula>S71</formula>
    </cfRule>
  </conditionalFormatting>
  <conditionalFormatting sqref="T72:T73">
    <cfRule type="cellIs" dxfId="3010" priority="4050" operator="greaterThan">
      <formula>S72</formula>
    </cfRule>
  </conditionalFormatting>
  <conditionalFormatting sqref="T74:T75">
    <cfRule type="cellIs" dxfId="3009" priority="4048" operator="greaterThan">
      <formula>S74</formula>
    </cfRule>
  </conditionalFormatting>
  <conditionalFormatting sqref="T74:T75">
    <cfRule type="cellIs" dxfId="3008" priority="4047" operator="greaterThan">
      <formula>S74</formula>
    </cfRule>
  </conditionalFormatting>
  <conditionalFormatting sqref="T77">
    <cfRule type="cellIs" dxfId="3007" priority="4043" operator="greaterThan">
      <formula>S77</formula>
    </cfRule>
  </conditionalFormatting>
  <conditionalFormatting sqref="T78">
    <cfRule type="cellIs" dxfId="3006" priority="4042" operator="greaterThan">
      <formula>S78</formula>
    </cfRule>
  </conditionalFormatting>
  <conditionalFormatting sqref="T79:T82">
    <cfRule type="cellIs" dxfId="3005" priority="4041" operator="greaterThan">
      <formula>S79</formula>
    </cfRule>
  </conditionalFormatting>
  <conditionalFormatting sqref="T46">
    <cfRule type="cellIs" dxfId="3004" priority="4037" operator="greaterThan">
      <formula>S46</formula>
    </cfRule>
  </conditionalFormatting>
  <conditionalFormatting sqref="T47">
    <cfRule type="cellIs" dxfId="3003" priority="4036" operator="greaterThan">
      <formula>S47</formula>
    </cfRule>
  </conditionalFormatting>
  <conditionalFormatting sqref="T48">
    <cfRule type="cellIs" dxfId="3002" priority="4035" operator="greaterThan">
      <formula>S48</formula>
    </cfRule>
  </conditionalFormatting>
  <conditionalFormatting sqref="T49:T50">
    <cfRule type="cellIs" dxfId="3001" priority="4034" operator="greaterThan">
      <formula>S49</formula>
    </cfRule>
  </conditionalFormatting>
  <conditionalFormatting sqref="T51">
    <cfRule type="cellIs" dxfId="3000" priority="4033" operator="greaterThan">
      <formula>S51</formula>
    </cfRule>
  </conditionalFormatting>
  <conditionalFormatting sqref="T52">
    <cfRule type="cellIs" dxfId="2999" priority="4032" operator="greaterThan">
      <formula>S52</formula>
    </cfRule>
  </conditionalFormatting>
  <conditionalFormatting sqref="T53">
    <cfRule type="cellIs" dxfId="2998" priority="4031" operator="greaterThan">
      <formula>S53</formula>
    </cfRule>
  </conditionalFormatting>
  <conditionalFormatting sqref="T55">
    <cfRule type="cellIs" dxfId="2997" priority="4029" operator="greaterThan">
      <formula>S55</formula>
    </cfRule>
  </conditionalFormatting>
  <conditionalFormatting sqref="T60">
    <cfRule type="cellIs" dxfId="2996" priority="4028" operator="greaterThan">
      <formula>S60</formula>
    </cfRule>
  </conditionalFormatting>
  <conditionalFormatting sqref="T112">
    <cfRule type="cellIs" dxfId="2995" priority="4027" operator="greaterThan">
      <formula>S112</formula>
    </cfRule>
  </conditionalFormatting>
  <conditionalFormatting sqref="T112">
    <cfRule type="cellIs" dxfId="2994" priority="4026" operator="greaterThan">
      <formula>S112</formula>
    </cfRule>
  </conditionalFormatting>
  <conditionalFormatting sqref="T113">
    <cfRule type="cellIs" dxfId="2993" priority="4025" operator="greaterThan">
      <formula>S113</formula>
    </cfRule>
  </conditionalFormatting>
  <conditionalFormatting sqref="T113">
    <cfRule type="cellIs" dxfId="2992" priority="4024" operator="greaterThan">
      <formula>S113</formula>
    </cfRule>
  </conditionalFormatting>
  <conditionalFormatting sqref="T114:T117">
    <cfRule type="cellIs" dxfId="2991" priority="4023" operator="greaterThan">
      <formula>S114</formula>
    </cfRule>
  </conditionalFormatting>
  <conditionalFormatting sqref="T114:T117">
    <cfRule type="cellIs" dxfId="2990" priority="4022" operator="greaterThan">
      <formula>S114</formula>
    </cfRule>
  </conditionalFormatting>
  <conditionalFormatting sqref="T35">
    <cfRule type="cellIs" dxfId="2989" priority="4013" operator="greaterThan">
      <formula>S35</formula>
    </cfRule>
  </conditionalFormatting>
  <conditionalFormatting sqref="T35">
    <cfRule type="cellIs" dxfId="2988" priority="4012" operator="greaterThan">
      <formula>S35</formula>
    </cfRule>
  </conditionalFormatting>
  <conditionalFormatting sqref="T35">
    <cfRule type="cellIs" dxfId="2987" priority="4011" operator="greaterThan">
      <formula>S35</formula>
    </cfRule>
  </conditionalFormatting>
  <conditionalFormatting sqref="T36">
    <cfRule type="cellIs" dxfId="2986" priority="4010" operator="greaterThan">
      <formula>S36</formula>
    </cfRule>
  </conditionalFormatting>
  <conditionalFormatting sqref="T36">
    <cfRule type="cellIs" dxfId="2985" priority="4009" operator="greaterThan">
      <formula>S36</formula>
    </cfRule>
  </conditionalFormatting>
  <conditionalFormatting sqref="T36">
    <cfRule type="cellIs" dxfId="2984" priority="4008" operator="greaterThan">
      <formula>S36</formula>
    </cfRule>
  </conditionalFormatting>
  <conditionalFormatting sqref="T97:T98">
    <cfRule type="cellIs" dxfId="2983" priority="4001" operator="greaterThan">
      <formula>S97</formula>
    </cfRule>
  </conditionalFormatting>
  <conditionalFormatting sqref="T97:T98">
    <cfRule type="cellIs" dxfId="2982" priority="4000" operator="greaterThan">
      <formula>S97</formula>
    </cfRule>
  </conditionalFormatting>
  <conditionalFormatting sqref="T97:T98">
    <cfRule type="cellIs" dxfId="2981" priority="3999" operator="greaterThan">
      <formula>S97</formula>
    </cfRule>
  </conditionalFormatting>
  <conditionalFormatting sqref="T97:T98">
    <cfRule type="cellIs" dxfId="2980" priority="3998" operator="greaterThan">
      <formula>S97</formula>
    </cfRule>
  </conditionalFormatting>
  <conditionalFormatting sqref="T99:T102">
    <cfRule type="cellIs" dxfId="2979" priority="3997" operator="greaterThan">
      <formula>S99</formula>
    </cfRule>
  </conditionalFormatting>
  <conditionalFormatting sqref="T99:T102">
    <cfRule type="cellIs" dxfId="2978" priority="3996" operator="greaterThan">
      <formula>S99</formula>
    </cfRule>
  </conditionalFormatting>
  <conditionalFormatting sqref="T99:T102">
    <cfRule type="cellIs" dxfId="2977" priority="3995" operator="greaterThan">
      <formula>S99</formula>
    </cfRule>
  </conditionalFormatting>
  <conditionalFormatting sqref="T99:T102">
    <cfRule type="cellIs" dxfId="2976" priority="3994" operator="greaterThan">
      <formula>S99</formula>
    </cfRule>
  </conditionalFormatting>
  <conditionalFormatting sqref="T105">
    <cfRule type="cellIs" dxfId="2975" priority="3989" operator="greaterThan">
      <formula>S105</formula>
    </cfRule>
  </conditionalFormatting>
  <conditionalFormatting sqref="T105">
    <cfRule type="cellIs" dxfId="2974" priority="3988" operator="greaterThan">
      <formula>S105</formula>
    </cfRule>
  </conditionalFormatting>
  <conditionalFormatting sqref="T105">
    <cfRule type="cellIs" dxfId="2973" priority="3987" operator="greaterThan">
      <formula>S105</formula>
    </cfRule>
  </conditionalFormatting>
  <conditionalFormatting sqref="T105">
    <cfRule type="cellIs" dxfId="2972" priority="3986" operator="greaterThan">
      <formula>S105</formula>
    </cfRule>
  </conditionalFormatting>
  <conditionalFormatting sqref="T105">
    <cfRule type="cellIs" dxfId="2971" priority="3985" operator="greaterThan">
      <formula>S105</formula>
    </cfRule>
  </conditionalFormatting>
  <conditionalFormatting sqref="T106:T109">
    <cfRule type="cellIs" dxfId="2970" priority="3984" operator="greaterThan">
      <formula>S106</formula>
    </cfRule>
  </conditionalFormatting>
  <conditionalFormatting sqref="T106:T109">
    <cfRule type="cellIs" dxfId="2969" priority="3983" operator="greaterThan">
      <formula>S106</formula>
    </cfRule>
  </conditionalFormatting>
  <conditionalFormatting sqref="T106:T109">
    <cfRule type="cellIs" dxfId="2968" priority="3982" operator="greaterThan">
      <formula>S106</formula>
    </cfRule>
  </conditionalFormatting>
  <conditionalFormatting sqref="T106:T109">
    <cfRule type="cellIs" dxfId="2967" priority="3981" operator="greaterThan">
      <formula>S106</formula>
    </cfRule>
  </conditionalFormatting>
  <conditionalFormatting sqref="T106:T109">
    <cfRule type="cellIs" dxfId="2966" priority="3980" operator="greaterThan">
      <formula>S106</formula>
    </cfRule>
  </conditionalFormatting>
  <conditionalFormatting sqref="T110">
    <cfRule type="cellIs" dxfId="2965" priority="3979" operator="greaterThan">
      <formula>S110</formula>
    </cfRule>
  </conditionalFormatting>
  <conditionalFormatting sqref="T110">
    <cfRule type="cellIs" dxfId="2964" priority="3978" operator="greaterThan">
      <formula>S110</formula>
    </cfRule>
  </conditionalFormatting>
  <conditionalFormatting sqref="T110">
    <cfRule type="cellIs" dxfId="2963" priority="3977" operator="greaterThan">
      <formula>S110</formula>
    </cfRule>
  </conditionalFormatting>
  <conditionalFormatting sqref="T110">
    <cfRule type="cellIs" dxfId="2962" priority="3976" operator="greaterThan">
      <formula>S110</formula>
    </cfRule>
  </conditionalFormatting>
  <conditionalFormatting sqref="T110">
    <cfRule type="cellIs" dxfId="2961" priority="3975" operator="greaterThan">
      <formula>S110</formula>
    </cfRule>
  </conditionalFormatting>
  <conditionalFormatting sqref="T136">
    <cfRule type="cellIs" dxfId="2960" priority="3946" operator="greaterThan">
      <formula>S136</formula>
    </cfRule>
  </conditionalFormatting>
  <conditionalFormatting sqref="T136">
    <cfRule type="cellIs" dxfId="2959" priority="3945" operator="greaterThan">
      <formula>S136</formula>
    </cfRule>
  </conditionalFormatting>
  <conditionalFormatting sqref="T136">
    <cfRule type="cellIs" dxfId="2958" priority="3944" operator="greaterThan">
      <formula>S136</formula>
    </cfRule>
  </conditionalFormatting>
  <conditionalFormatting sqref="T136">
    <cfRule type="cellIs" dxfId="2957" priority="3943" operator="greaterThan">
      <formula>S136</formula>
    </cfRule>
  </conditionalFormatting>
  <conditionalFormatting sqref="T136">
    <cfRule type="cellIs" dxfId="2956" priority="3942" operator="greaterThan">
      <formula>S136</formula>
    </cfRule>
  </conditionalFormatting>
  <conditionalFormatting sqref="T136">
    <cfRule type="cellIs" dxfId="2955" priority="3941" operator="greaterThan">
      <formula>S136</formula>
    </cfRule>
  </conditionalFormatting>
  <conditionalFormatting sqref="T136">
    <cfRule type="cellIs" dxfId="2954" priority="3940" operator="greaterThan">
      <formula>S136</formula>
    </cfRule>
  </conditionalFormatting>
  <conditionalFormatting sqref="T136">
    <cfRule type="cellIs" dxfId="2953" priority="3939" operator="greaterThan">
      <formula>S136</formula>
    </cfRule>
  </conditionalFormatting>
  <conditionalFormatting sqref="T137">
    <cfRule type="cellIs" dxfId="2952" priority="3938" operator="greaterThan">
      <formula>S137</formula>
    </cfRule>
  </conditionalFormatting>
  <conditionalFormatting sqref="T137">
    <cfRule type="cellIs" dxfId="2951" priority="3937" operator="greaterThan">
      <formula>S137</formula>
    </cfRule>
  </conditionalFormatting>
  <conditionalFormatting sqref="T137">
    <cfRule type="cellIs" dxfId="2950" priority="3936" operator="greaterThan">
      <formula>S137</formula>
    </cfRule>
  </conditionalFormatting>
  <conditionalFormatting sqref="T137">
    <cfRule type="cellIs" dxfId="2949" priority="3935" operator="greaterThan">
      <formula>S137</formula>
    </cfRule>
  </conditionalFormatting>
  <conditionalFormatting sqref="T137">
    <cfRule type="cellIs" dxfId="2948" priority="3934" operator="greaterThan">
      <formula>S137</formula>
    </cfRule>
  </conditionalFormatting>
  <conditionalFormatting sqref="T137">
    <cfRule type="cellIs" dxfId="2947" priority="3933" operator="greaterThan">
      <formula>S137</formula>
    </cfRule>
  </conditionalFormatting>
  <conditionalFormatting sqref="T137">
    <cfRule type="cellIs" dxfId="2946" priority="3932" operator="greaterThan">
      <formula>S137</formula>
    </cfRule>
  </conditionalFormatting>
  <conditionalFormatting sqref="T137">
    <cfRule type="cellIs" dxfId="2945" priority="3931" operator="greaterThan">
      <formula>S137</formula>
    </cfRule>
  </conditionalFormatting>
  <conditionalFormatting sqref="T138">
    <cfRule type="cellIs" dxfId="2944" priority="3930" operator="greaterThan">
      <formula>S138</formula>
    </cfRule>
  </conditionalFormatting>
  <conditionalFormatting sqref="T138">
    <cfRule type="cellIs" dxfId="2943" priority="3929" operator="greaterThan">
      <formula>S138</formula>
    </cfRule>
  </conditionalFormatting>
  <conditionalFormatting sqref="T138">
    <cfRule type="cellIs" dxfId="2942" priority="3928" operator="greaterThan">
      <formula>S138</formula>
    </cfRule>
  </conditionalFormatting>
  <conditionalFormatting sqref="T138">
    <cfRule type="cellIs" dxfId="2941" priority="3927" operator="greaterThan">
      <formula>S138</formula>
    </cfRule>
  </conditionalFormatting>
  <conditionalFormatting sqref="T138">
    <cfRule type="cellIs" dxfId="2940" priority="3926" operator="greaterThan">
      <formula>S138</formula>
    </cfRule>
  </conditionalFormatting>
  <conditionalFormatting sqref="T138">
    <cfRule type="cellIs" dxfId="2939" priority="3925" operator="greaterThan">
      <formula>S138</formula>
    </cfRule>
  </conditionalFormatting>
  <conditionalFormatting sqref="T138">
    <cfRule type="cellIs" dxfId="2938" priority="3924" operator="greaterThan">
      <formula>S138</formula>
    </cfRule>
  </conditionalFormatting>
  <conditionalFormatting sqref="T138">
    <cfRule type="cellIs" dxfId="2937" priority="3923" operator="greaterThan">
      <formula>S138</formula>
    </cfRule>
  </conditionalFormatting>
  <conditionalFormatting sqref="T139:T142">
    <cfRule type="cellIs" dxfId="2936" priority="3922" operator="greaterThan">
      <formula>S139</formula>
    </cfRule>
  </conditionalFormatting>
  <conditionalFormatting sqref="T139:T142">
    <cfRule type="cellIs" dxfId="2935" priority="3921" operator="greaterThan">
      <formula>S139</formula>
    </cfRule>
  </conditionalFormatting>
  <conditionalFormatting sqref="T139:T142">
    <cfRule type="cellIs" dxfId="2934" priority="3920" operator="greaterThan">
      <formula>S139</formula>
    </cfRule>
  </conditionalFormatting>
  <conditionalFormatting sqref="T139:T142">
    <cfRule type="cellIs" dxfId="2933" priority="3919" operator="greaterThan">
      <formula>S139</formula>
    </cfRule>
  </conditionalFormatting>
  <conditionalFormatting sqref="T139:T142">
    <cfRule type="cellIs" dxfId="2932" priority="3918" operator="greaterThan">
      <formula>S139</formula>
    </cfRule>
  </conditionalFormatting>
  <conditionalFormatting sqref="T139:T142">
    <cfRule type="cellIs" dxfId="2931" priority="3917" operator="greaterThan">
      <formula>S139</formula>
    </cfRule>
  </conditionalFormatting>
  <conditionalFormatting sqref="T139:T142">
    <cfRule type="cellIs" dxfId="2930" priority="3916" operator="greaterThan">
      <formula>S139</formula>
    </cfRule>
  </conditionalFormatting>
  <conditionalFormatting sqref="T139:T142">
    <cfRule type="cellIs" dxfId="2929" priority="3915" operator="greaterThan">
      <formula>S139</formula>
    </cfRule>
  </conditionalFormatting>
  <conditionalFormatting sqref="T143">
    <cfRule type="cellIs" dxfId="2928" priority="3914" operator="greaterThan">
      <formula>S143</formula>
    </cfRule>
  </conditionalFormatting>
  <conditionalFormatting sqref="T143">
    <cfRule type="cellIs" dxfId="2927" priority="3913" operator="greaterThan">
      <formula>S143</formula>
    </cfRule>
  </conditionalFormatting>
  <conditionalFormatting sqref="T143">
    <cfRule type="cellIs" dxfId="2926" priority="3912" operator="greaterThan">
      <formula>S143</formula>
    </cfRule>
  </conditionalFormatting>
  <conditionalFormatting sqref="T143">
    <cfRule type="cellIs" dxfId="2925" priority="3911" operator="greaterThan">
      <formula>S143</formula>
    </cfRule>
  </conditionalFormatting>
  <conditionalFormatting sqref="T143">
    <cfRule type="cellIs" dxfId="2924" priority="3910" operator="greaterThan">
      <formula>S143</formula>
    </cfRule>
  </conditionalFormatting>
  <conditionalFormatting sqref="T143">
    <cfRule type="cellIs" dxfId="2923" priority="3909" operator="greaterThan">
      <formula>S143</formula>
    </cfRule>
  </conditionalFormatting>
  <conditionalFormatting sqref="T143">
    <cfRule type="cellIs" dxfId="2922" priority="3908" operator="greaterThan">
      <formula>S143</formula>
    </cfRule>
  </conditionalFormatting>
  <conditionalFormatting sqref="T143">
    <cfRule type="cellIs" dxfId="2921" priority="3907" operator="greaterThan">
      <formula>S143</formula>
    </cfRule>
  </conditionalFormatting>
  <conditionalFormatting sqref="T129">
    <cfRule type="cellIs" dxfId="2920" priority="3906" operator="greaterThan">
      <formula>S129</formula>
    </cfRule>
  </conditionalFormatting>
  <conditionalFormatting sqref="T129">
    <cfRule type="cellIs" dxfId="2919" priority="3905" operator="greaterThan">
      <formula>S129</formula>
    </cfRule>
  </conditionalFormatting>
  <conditionalFormatting sqref="T129">
    <cfRule type="cellIs" dxfId="2918" priority="3904" operator="greaterThan">
      <formula>S129</formula>
    </cfRule>
  </conditionalFormatting>
  <conditionalFormatting sqref="T129">
    <cfRule type="cellIs" dxfId="2917" priority="3903" operator="greaterThan">
      <formula>S129</formula>
    </cfRule>
  </conditionalFormatting>
  <conditionalFormatting sqref="T129">
    <cfRule type="cellIs" dxfId="2916" priority="3902" operator="greaterThan">
      <formula>S129</formula>
    </cfRule>
  </conditionalFormatting>
  <conditionalFormatting sqref="T129">
    <cfRule type="cellIs" dxfId="2915" priority="3901" operator="greaterThan">
      <formula>S129</formula>
    </cfRule>
  </conditionalFormatting>
  <conditionalFormatting sqref="T129">
    <cfRule type="cellIs" dxfId="2914" priority="3900" operator="greaterThan">
      <formula>S129</formula>
    </cfRule>
  </conditionalFormatting>
  <conditionalFormatting sqref="T129">
    <cfRule type="cellIs" dxfId="2913" priority="3899" operator="greaterThan">
      <formula>S129</formula>
    </cfRule>
  </conditionalFormatting>
  <conditionalFormatting sqref="T129">
    <cfRule type="cellIs" dxfId="2912" priority="3898" operator="greaterThan">
      <formula>S129</formula>
    </cfRule>
  </conditionalFormatting>
  <conditionalFormatting sqref="T134">
    <cfRule type="cellIs" dxfId="2911" priority="3896" operator="greaterThan">
      <formula>S134</formula>
    </cfRule>
  </conditionalFormatting>
  <conditionalFormatting sqref="T134">
    <cfRule type="cellIs" dxfId="2910" priority="3895" operator="greaterThan">
      <formula>S134</formula>
    </cfRule>
  </conditionalFormatting>
  <conditionalFormatting sqref="T134">
    <cfRule type="cellIs" dxfId="2909" priority="3894" operator="greaterThan">
      <formula>S134</formula>
    </cfRule>
  </conditionalFormatting>
  <conditionalFormatting sqref="T134">
    <cfRule type="cellIs" dxfId="2908" priority="3893" operator="greaterThan">
      <formula>S134</formula>
    </cfRule>
  </conditionalFormatting>
  <conditionalFormatting sqref="T134">
    <cfRule type="cellIs" dxfId="2907" priority="3892" operator="greaterThan">
      <formula>S134</formula>
    </cfRule>
  </conditionalFormatting>
  <conditionalFormatting sqref="T134">
    <cfRule type="cellIs" dxfId="2906" priority="3891" operator="greaterThan">
      <formula>S134</formula>
    </cfRule>
  </conditionalFormatting>
  <conditionalFormatting sqref="T134">
    <cfRule type="cellIs" dxfId="2905" priority="3890" operator="greaterThan">
      <formula>S134</formula>
    </cfRule>
  </conditionalFormatting>
  <conditionalFormatting sqref="T134">
    <cfRule type="cellIs" dxfId="2904" priority="3889" operator="greaterThan">
      <formula>S134</formula>
    </cfRule>
  </conditionalFormatting>
  <conditionalFormatting sqref="T134">
    <cfRule type="cellIs" dxfId="2903" priority="3888" operator="greaterThan">
      <formula>S134</formula>
    </cfRule>
  </conditionalFormatting>
  <conditionalFormatting sqref="T134">
    <cfRule type="cellIs" dxfId="2902" priority="3887" operator="greaterThan">
      <formula>S134</formula>
    </cfRule>
  </conditionalFormatting>
  <conditionalFormatting sqref="T85">
    <cfRule type="cellIs" dxfId="2901" priority="3886" operator="greaterThan">
      <formula>S85</formula>
    </cfRule>
  </conditionalFormatting>
  <conditionalFormatting sqref="T86">
    <cfRule type="cellIs" dxfId="2900" priority="3885" operator="greaterThan">
      <formula>S86</formula>
    </cfRule>
  </conditionalFormatting>
  <conditionalFormatting sqref="T86">
    <cfRule type="cellIs" dxfId="2899" priority="3884" operator="greaterThan">
      <formula>S86</formula>
    </cfRule>
  </conditionalFormatting>
  <conditionalFormatting sqref="T86">
    <cfRule type="cellIs" dxfId="2898" priority="3883" operator="greaterThan">
      <formula>S86</formula>
    </cfRule>
  </conditionalFormatting>
  <conditionalFormatting sqref="T86">
    <cfRule type="cellIs" dxfId="2897" priority="3882" operator="greaterThan">
      <formula>S86</formula>
    </cfRule>
  </conditionalFormatting>
  <conditionalFormatting sqref="T86">
    <cfRule type="cellIs" dxfId="2896" priority="3881" operator="greaterThan">
      <formula>S86</formula>
    </cfRule>
  </conditionalFormatting>
  <conditionalFormatting sqref="T86">
    <cfRule type="cellIs" dxfId="2895" priority="3880" operator="greaterThan">
      <formula>S86</formula>
    </cfRule>
  </conditionalFormatting>
  <conditionalFormatting sqref="T86">
    <cfRule type="cellIs" dxfId="2894" priority="3879" operator="greaterThan">
      <formula>S86</formula>
    </cfRule>
  </conditionalFormatting>
  <conditionalFormatting sqref="T86">
    <cfRule type="cellIs" dxfId="2893" priority="3878" operator="greaterThan">
      <formula>S86</formula>
    </cfRule>
  </conditionalFormatting>
  <conditionalFormatting sqref="T86">
    <cfRule type="cellIs" dxfId="2892" priority="3877" operator="greaterThan">
      <formula>S86</formula>
    </cfRule>
  </conditionalFormatting>
  <conditionalFormatting sqref="T86">
    <cfRule type="cellIs" dxfId="2891" priority="3876" operator="greaterThan">
      <formula>S86</formula>
    </cfRule>
  </conditionalFormatting>
  <conditionalFormatting sqref="T86">
    <cfRule type="cellIs" dxfId="2890" priority="3875" operator="greaterThan">
      <formula>S86</formula>
    </cfRule>
  </conditionalFormatting>
  <conditionalFormatting sqref="T87">
    <cfRule type="cellIs" dxfId="2889" priority="3874" operator="greaterThan">
      <formula>S87</formula>
    </cfRule>
  </conditionalFormatting>
  <conditionalFormatting sqref="T87">
    <cfRule type="cellIs" dxfId="2888" priority="3873" operator="greaterThan">
      <formula>S87</formula>
    </cfRule>
  </conditionalFormatting>
  <conditionalFormatting sqref="T87">
    <cfRule type="cellIs" dxfId="2887" priority="3872" operator="greaterThan">
      <formula>S87</formula>
    </cfRule>
  </conditionalFormatting>
  <conditionalFormatting sqref="T87">
    <cfRule type="cellIs" dxfId="2886" priority="3871" operator="greaterThan">
      <formula>S87</formula>
    </cfRule>
  </conditionalFormatting>
  <conditionalFormatting sqref="T87">
    <cfRule type="cellIs" dxfId="2885" priority="3870" operator="greaterThan">
      <formula>S87</formula>
    </cfRule>
  </conditionalFormatting>
  <conditionalFormatting sqref="T87">
    <cfRule type="cellIs" dxfId="2884" priority="3869" operator="greaterThan">
      <formula>S87</formula>
    </cfRule>
  </conditionalFormatting>
  <conditionalFormatting sqref="T87">
    <cfRule type="cellIs" dxfId="2883" priority="3868" operator="greaterThan">
      <formula>S87</formula>
    </cfRule>
  </conditionalFormatting>
  <conditionalFormatting sqref="T87">
    <cfRule type="cellIs" dxfId="2882" priority="3867" operator="greaterThan">
      <formula>S87</formula>
    </cfRule>
  </conditionalFormatting>
  <conditionalFormatting sqref="T87">
    <cfRule type="cellIs" dxfId="2881" priority="3866" operator="greaterThan">
      <formula>S87</formula>
    </cfRule>
  </conditionalFormatting>
  <conditionalFormatting sqref="T87">
    <cfRule type="cellIs" dxfId="2880" priority="3865" operator="greaterThan">
      <formula>S87</formula>
    </cfRule>
  </conditionalFormatting>
  <conditionalFormatting sqref="T87">
    <cfRule type="cellIs" dxfId="2879" priority="3864" operator="greaterThan">
      <formula>S87</formula>
    </cfRule>
  </conditionalFormatting>
  <conditionalFormatting sqref="T88">
    <cfRule type="cellIs" dxfId="2878" priority="3863" operator="greaterThan">
      <formula>S88</formula>
    </cfRule>
  </conditionalFormatting>
  <conditionalFormatting sqref="T88">
    <cfRule type="cellIs" dxfId="2877" priority="3862" operator="greaterThan">
      <formula>S88</formula>
    </cfRule>
  </conditionalFormatting>
  <conditionalFormatting sqref="T88">
    <cfRule type="cellIs" dxfId="2876" priority="3861" operator="greaterThan">
      <formula>S88</formula>
    </cfRule>
  </conditionalFormatting>
  <conditionalFormatting sqref="T88">
    <cfRule type="cellIs" dxfId="2875" priority="3860" operator="greaterThan">
      <formula>S88</formula>
    </cfRule>
  </conditionalFormatting>
  <conditionalFormatting sqref="T88">
    <cfRule type="cellIs" dxfId="2874" priority="3859" operator="greaterThan">
      <formula>S88</formula>
    </cfRule>
  </conditionalFormatting>
  <conditionalFormatting sqref="T88">
    <cfRule type="cellIs" dxfId="2873" priority="3858" operator="greaterThan">
      <formula>S88</formula>
    </cfRule>
  </conditionalFormatting>
  <conditionalFormatting sqref="T88">
    <cfRule type="cellIs" dxfId="2872" priority="3857" operator="greaterThan">
      <formula>S88</formula>
    </cfRule>
  </conditionalFormatting>
  <conditionalFormatting sqref="T88">
    <cfRule type="cellIs" dxfId="2871" priority="3856" operator="greaterThan">
      <formula>S88</formula>
    </cfRule>
  </conditionalFormatting>
  <conditionalFormatting sqref="T88">
    <cfRule type="cellIs" dxfId="2870" priority="3855" operator="greaterThan">
      <formula>S88</formula>
    </cfRule>
  </conditionalFormatting>
  <conditionalFormatting sqref="T88">
    <cfRule type="cellIs" dxfId="2869" priority="3854" operator="greaterThan">
      <formula>S88</formula>
    </cfRule>
  </conditionalFormatting>
  <conditionalFormatting sqref="T88">
    <cfRule type="cellIs" dxfId="2868" priority="3853" operator="greaterThan">
      <formula>S88</formula>
    </cfRule>
  </conditionalFormatting>
  <conditionalFormatting sqref="T89:T90">
    <cfRule type="cellIs" dxfId="2867" priority="3852" operator="greaterThan">
      <formula>S89</formula>
    </cfRule>
  </conditionalFormatting>
  <conditionalFormatting sqref="T89:T90">
    <cfRule type="cellIs" dxfId="2866" priority="3851" operator="greaterThan">
      <formula>S89</formula>
    </cfRule>
  </conditionalFormatting>
  <conditionalFormatting sqref="T89:T90">
    <cfRule type="cellIs" dxfId="2865" priority="3850" operator="greaterThan">
      <formula>S89</formula>
    </cfRule>
  </conditionalFormatting>
  <conditionalFormatting sqref="T89:T90">
    <cfRule type="cellIs" dxfId="2864" priority="3849" operator="greaterThan">
      <formula>S89</formula>
    </cfRule>
  </conditionalFormatting>
  <conditionalFormatting sqref="T89:T90">
    <cfRule type="cellIs" dxfId="2863" priority="3848" operator="greaterThan">
      <formula>S89</formula>
    </cfRule>
  </conditionalFormatting>
  <conditionalFormatting sqref="T89:T90">
    <cfRule type="cellIs" dxfId="2862" priority="3847" operator="greaterThan">
      <formula>S89</formula>
    </cfRule>
  </conditionalFormatting>
  <conditionalFormatting sqref="T89:T90">
    <cfRule type="cellIs" dxfId="2861" priority="3846" operator="greaterThan">
      <formula>S89</formula>
    </cfRule>
  </conditionalFormatting>
  <conditionalFormatting sqref="T89:T90">
    <cfRule type="cellIs" dxfId="2860" priority="3845" operator="greaterThan">
      <formula>S89</formula>
    </cfRule>
  </conditionalFormatting>
  <conditionalFormatting sqref="T89:T90">
    <cfRule type="cellIs" dxfId="2859" priority="3844" operator="greaterThan">
      <formula>S89</formula>
    </cfRule>
  </conditionalFormatting>
  <conditionalFormatting sqref="T89:T90">
    <cfRule type="cellIs" dxfId="2858" priority="3843" operator="greaterThan">
      <formula>S89</formula>
    </cfRule>
  </conditionalFormatting>
  <conditionalFormatting sqref="T89:T90">
    <cfRule type="cellIs" dxfId="2857" priority="3842" operator="greaterThan">
      <formula>S89</formula>
    </cfRule>
  </conditionalFormatting>
  <conditionalFormatting sqref="T91:T94">
    <cfRule type="cellIs" dxfId="2856" priority="3841" operator="greaterThan">
      <formula>S91</formula>
    </cfRule>
  </conditionalFormatting>
  <conditionalFormatting sqref="T91:T94">
    <cfRule type="cellIs" dxfId="2855" priority="3840" operator="greaterThan">
      <formula>S91</formula>
    </cfRule>
  </conditionalFormatting>
  <conditionalFormatting sqref="T91:T94">
    <cfRule type="cellIs" dxfId="2854" priority="3839" operator="greaterThan">
      <formula>S91</formula>
    </cfRule>
  </conditionalFormatting>
  <conditionalFormatting sqref="T91:T94">
    <cfRule type="cellIs" dxfId="2853" priority="3838" operator="greaterThan">
      <formula>S91</formula>
    </cfRule>
  </conditionalFormatting>
  <conditionalFormatting sqref="T91:T94">
    <cfRule type="cellIs" dxfId="2852" priority="3837" operator="greaterThan">
      <formula>S91</formula>
    </cfRule>
  </conditionalFormatting>
  <conditionalFormatting sqref="T91:T94">
    <cfRule type="cellIs" dxfId="2851" priority="3836" operator="greaterThan">
      <formula>S91</formula>
    </cfRule>
  </conditionalFormatting>
  <conditionalFormatting sqref="T91:T94">
    <cfRule type="cellIs" dxfId="2850" priority="3835" operator="greaterThan">
      <formula>S91</formula>
    </cfRule>
  </conditionalFormatting>
  <conditionalFormatting sqref="T91:T94">
    <cfRule type="cellIs" dxfId="2849" priority="3834" operator="greaterThan">
      <formula>S91</formula>
    </cfRule>
  </conditionalFormatting>
  <conditionalFormatting sqref="T91:T94">
    <cfRule type="cellIs" dxfId="2848" priority="3833" operator="greaterThan">
      <formula>S91</formula>
    </cfRule>
  </conditionalFormatting>
  <conditionalFormatting sqref="T91:T94">
    <cfRule type="cellIs" dxfId="2847" priority="3832" operator="greaterThan">
      <formula>S91</formula>
    </cfRule>
  </conditionalFormatting>
  <conditionalFormatting sqref="T91:T94">
    <cfRule type="cellIs" dxfId="2846" priority="3831" operator="greaterThan">
      <formula>S91</formula>
    </cfRule>
  </conditionalFormatting>
  <conditionalFormatting sqref="T122">
    <cfRule type="cellIs" dxfId="2845" priority="3807" operator="greaterThan">
      <formula>S122</formula>
    </cfRule>
  </conditionalFormatting>
  <conditionalFormatting sqref="T123:T126">
    <cfRule type="cellIs" dxfId="2844" priority="3806" operator="greaterThan">
      <formula>S123</formula>
    </cfRule>
  </conditionalFormatting>
  <conditionalFormatting sqref="T127">
    <cfRule type="cellIs" dxfId="2843" priority="3805" operator="greaterThan">
      <formula>S127</formula>
    </cfRule>
  </conditionalFormatting>
  <conditionalFormatting sqref="T111">
    <cfRule type="cellIs" dxfId="2842" priority="3801" operator="lessThan">
      <formula>S111</formula>
    </cfRule>
    <cfRule type="cellIs" dxfId="2841" priority="3802" operator="greaterThan">
      <formula>S111</formula>
    </cfRule>
  </conditionalFormatting>
  <conditionalFormatting sqref="T42">
    <cfRule type="cellIs" dxfId="2840" priority="3799" operator="lessThan">
      <formula>S42</formula>
    </cfRule>
    <cfRule type="cellIs" dxfId="2839" priority="3800" operator="greaterThan">
      <formula>S42</formula>
    </cfRule>
  </conditionalFormatting>
  <conditionalFormatting sqref="T31">
    <cfRule type="cellIs" dxfId="2838" priority="3797" operator="lessThan">
      <formula>S31</formula>
    </cfRule>
    <cfRule type="cellIs" dxfId="2837" priority="3798" operator="greaterThan">
      <formula>S31</formula>
    </cfRule>
  </conditionalFormatting>
  <conditionalFormatting sqref="T96">
    <cfRule type="cellIs" dxfId="2836" priority="3795" operator="lessThan">
      <formula>S96</formula>
    </cfRule>
    <cfRule type="cellIs" dxfId="2835" priority="3796" operator="greaterThan">
      <formula>S96</formula>
    </cfRule>
  </conditionalFormatting>
  <conditionalFormatting sqref="T104">
    <cfRule type="cellIs" dxfId="2834" priority="3793" operator="lessThan">
      <formula>S104</formula>
    </cfRule>
    <cfRule type="cellIs" dxfId="2833" priority="3794" operator="greaterThan">
      <formula>S104</formula>
    </cfRule>
  </conditionalFormatting>
  <conditionalFormatting sqref="T135">
    <cfRule type="cellIs" dxfId="2832" priority="3789" operator="lessThan">
      <formula>S135</formula>
    </cfRule>
    <cfRule type="cellIs" dxfId="2831" priority="3790" operator="greaterThan">
      <formula>S135</formula>
    </cfRule>
  </conditionalFormatting>
  <conditionalFormatting sqref="T128">
    <cfRule type="cellIs" dxfId="2830" priority="3787" operator="lessThan">
      <formula>S128</formula>
    </cfRule>
    <cfRule type="cellIs" dxfId="2829" priority="3788" operator="greaterThan">
      <formula>S128</formula>
    </cfRule>
  </conditionalFormatting>
  <conditionalFormatting sqref="T84">
    <cfRule type="cellIs" dxfId="2828" priority="3785" operator="lessThan">
      <formula>S84</formula>
    </cfRule>
    <cfRule type="cellIs" dxfId="2827" priority="3786" operator="greaterThan">
      <formula>S84</formula>
    </cfRule>
  </conditionalFormatting>
  <conditionalFormatting sqref="T119">
    <cfRule type="cellIs" dxfId="2826" priority="3783" operator="lessThan">
      <formula>S119</formula>
    </cfRule>
    <cfRule type="cellIs" dxfId="2825" priority="3784" operator="greaterThan">
      <formula>S119</formula>
    </cfRule>
  </conditionalFormatting>
  <conditionalFormatting sqref="W70">
    <cfRule type="cellIs" dxfId="2824" priority="3777" operator="lessThan">
      <formula>V70</formula>
    </cfRule>
    <cfRule type="cellIs" dxfId="2823" priority="3778" operator="greaterThan">
      <formula>V70</formula>
    </cfRule>
  </conditionalFormatting>
  <conditionalFormatting sqref="W129:W134">
    <cfRule type="cellIs" dxfId="2822" priority="3776" operator="greaterThan">
      <formula>V129</formula>
    </cfRule>
  </conditionalFormatting>
  <conditionalFormatting sqref="W136:W143">
    <cfRule type="cellIs" dxfId="2821" priority="3775" operator="greaterThan">
      <formula>V136</formula>
    </cfRule>
  </conditionalFormatting>
  <conditionalFormatting sqref="W105:W110">
    <cfRule type="cellIs" dxfId="2820" priority="3773" operator="greaterThan">
      <formula>V105</formula>
    </cfRule>
  </conditionalFormatting>
  <conditionalFormatting sqref="W105:W110">
    <cfRule type="cellIs" dxfId="2819" priority="3772" operator="greaterThan">
      <formula>V105</formula>
    </cfRule>
  </conditionalFormatting>
  <conditionalFormatting sqref="W62">
    <cfRule type="cellIs" dxfId="2818" priority="3768" operator="greaterThan">
      <formula>V62</formula>
    </cfRule>
  </conditionalFormatting>
  <conditionalFormatting sqref="W63">
    <cfRule type="cellIs" dxfId="2817" priority="3767" operator="greaterThan">
      <formula>V63</formula>
    </cfRule>
  </conditionalFormatting>
  <conditionalFormatting sqref="W64">
    <cfRule type="cellIs" dxfId="2816" priority="3766" operator="greaterThan">
      <formula>V64</formula>
    </cfRule>
  </conditionalFormatting>
  <conditionalFormatting sqref="W65:W68">
    <cfRule type="cellIs" dxfId="2815" priority="3765" operator="greaterThan">
      <formula>V65</formula>
    </cfRule>
  </conditionalFormatting>
  <conditionalFormatting sqref="W71">
    <cfRule type="cellIs" dxfId="2814" priority="3763" operator="greaterThan">
      <formula>V71</formula>
    </cfRule>
  </conditionalFormatting>
  <conditionalFormatting sqref="W72:W73">
    <cfRule type="cellIs" dxfId="2813" priority="3761" operator="greaterThan">
      <formula>V72</formula>
    </cfRule>
  </conditionalFormatting>
  <conditionalFormatting sqref="W74:W75">
    <cfRule type="cellIs" dxfId="2812" priority="3759" operator="greaterThan">
      <formula>V74</formula>
    </cfRule>
  </conditionalFormatting>
  <conditionalFormatting sqref="W74:W75">
    <cfRule type="cellIs" dxfId="2811" priority="3758" operator="greaterThan">
      <formula>V74</formula>
    </cfRule>
  </conditionalFormatting>
  <conditionalFormatting sqref="W77">
    <cfRule type="cellIs" dxfId="2810" priority="3754" operator="greaterThan">
      <formula>V77</formula>
    </cfRule>
  </conditionalFormatting>
  <conditionalFormatting sqref="W78">
    <cfRule type="cellIs" dxfId="2809" priority="3753" operator="greaterThan">
      <formula>V78</formula>
    </cfRule>
  </conditionalFormatting>
  <conditionalFormatting sqref="W79:W82">
    <cfRule type="cellIs" dxfId="2808" priority="3752" operator="greaterThan">
      <formula>V79</formula>
    </cfRule>
  </conditionalFormatting>
  <conditionalFormatting sqref="W46">
    <cfRule type="cellIs" dxfId="2807" priority="3748" operator="greaterThan">
      <formula>V46</formula>
    </cfRule>
  </conditionalFormatting>
  <conditionalFormatting sqref="W47">
    <cfRule type="cellIs" dxfId="2806" priority="3747" operator="greaterThan">
      <formula>V47</formula>
    </cfRule>
  </conditionalFormatting>
  <conditionalFormatting sqref="W48">
    <cfRule type="cellIs" dxfId="2805" priority="3746" operator="greaterThan">
      <formula>V48</formula>
    </cfRule>
  </conditionalFormatting>
  <conditionalFormatting sqref="W49:W50">
    <cfRule type="cellIs" dxfId="2804" priority="3745" operator="greaterThan">
      <formula>V49</formula>
    </cfRule>
  </conditionalFormatting>
  <conditionalFormatting sqref="W51">
    <cfRule type="cellIs" dxfId="2803" priority="3744" operator="greaterThan">
      <formula>V51</formula>
    </cfRule>
  </conditionalFormatting>
  <conditionalFormatting sqref="W52">
    <cfRule type="cellIs" dxfId="2802" priority="3743" operator="greaterThan">
      <formula>V52</formula>
    </cfRule>
  </conditionalFormatting>
  <conditionalFormatting sqref="W53">
    <cfRule type="cellIs" dxfId="2801" priority="3742" operator="greaterThan">
      <formula>V53</formula>
    </cfRule>
  </conditionalFormatting>
  <conditionalFormatting sqref="W55">
    <cfRule type="cellIs" dxfId="2800" priority="3740" operator="greaterThan">
      <formula>V55</formula>
    </cfRule>
  </conditionalFormatting>
  <conditionalFormatting sqref="W60">
    <cfRule type="cellIs" dxfId="2799" priority="3739" operator="greaterThan">
      <formula>V60</formula>
    </cfRule>
  </conditionalFormatting>
  <conditionalFormatting sqref="W112">
    <cfRule type="cellIs" dxfId="2798" priority="3738" operator="greaterThan">
      <formula>V112</formula>
    </cfRule>
  </conditionalFormatting>
  <conditionalFormatting sqref="W112">
    <cfRule type="cellIs" dxfId="2797" priority="3737" operator="greaterThan">
      <formula>V112</formula>
    </cfRule>
  </conditionalFormatting>
  <conditionalFormatting sqref="W113">
    <cfRule type="cellIs" dxfId="2796" priority="3736" operator="greaterThan">
      <formula>V113</formula>
    </cfRule>
  </conditionalFormatting>
  <conditionalFormatting sqref="W113">
    <cfRule type="cellIs" dxfId="2795" priority="3735" operator="greaterThan">
      <formula>V113</formula>
    </cfRule>
  </conditionalFormatting>
  <conditionalFormatting sqref="W114:W117">
    <cfRule type="cellIs" dxfId="2794" priority="3734" operator="greaterThan">
      <formula>V114</formula>
    </cfRule>
  </conditionalFormatting>
  <conditionalFormatting sqref="W114:W117">
    <cfRule type="cellIs" dxfId="2793" priority="3733" operator="greaterThan">
      <formula>V114</formula>
    </cfRule>
  </conditionalFormatting>
  <conditionalFormatting sqref="W35">
    <cfRule type="cellIs" dxfId="2792" priority="3724" operator="greaterThan">
      <formula>V35</formula>
    </cfRule>
  </conditionalFormatting>
  <conditionalFormatting sqref="W35">
    <cfRule type="cellIs" dxfId="2791" priority="3723" operator="greaterThan">
      <formula>V35</formula>
    </cfRule>
  </conditionalFormatting>
  <conditionalFormatting sqref="W35">
    <cfRule type="cellIs" dxfId="2790" priority="3722" operator="greaterThan">
      <formula>V35</formula>
    </cfRule>
  </conditionalFormatting>
  <conditionalFormatting sqref="W36">
    <cfRule type="cellIs" dxfId="2789" priority="3721" operator="greaterThan">
      <formula>V36</formula>
    </cfRule>
  </conditionalFormatting>
  <conditionalFormatting sqref="W36">
    <cfRule type="cellIs" dxfId="2788" priority="3720" operator="greaterThan">
      <formula>V36</formula>
    </cfRule>
  </conditionalFormatting>
  <conditionalFormatting sqref="W36">
    <cfRule type="cellIs" dxfId="2787" priority="3719" operator="greaterThan">
      <formula>V36</formula>
    </cfRule>
  </conditionalFormatting>
  <conditionalFormatting sqref="W97:W98">
    <cfRule type="cellIs" dxfId="2786" priority="3712" operator="greaterThan">
      <formula>V97</formula>
    </cfRule>
  </conditionalFormatting>
  <conditionalFormatting sqref="W97:W98">
    <cfRule type="cellIs" dxfId="2785" priority="3711" operator="greaterThan">
      <formula>V97</formula>
    </cfRule>
  </conditionalFormatting>
  <conditionalFormatting sqref="W97:W98">
    <cfRule type="cellIs" dxfId="2784" priority="3710" operator="greaterThan">
      <formula>V97</formula>
    </cfRule>
  </conditionalFormatting>
  <conditionalFormatting sqref="W97:W98">
    <cfRule type="cellIs" dxfId="2783" priority="3709" operator="greaterThan">
      <formula>V97</formula>
    </cfRule>
  </conditionalFormatting>
  <conditionalFormatting sqref="W99:W102">
    <cfRule type="cellIs" dxfId="2782" priority="3708" operator="greaterThan">
      <formula>V99</formula>
    </cfRule>
  </conditionalFormatting>
  <conditionalFormatting sqref="W99:W102">
    <cfRule type="cellIs" dxfId="2781" priority="3707" operator="greaterThan">
      <formula>V99</formula>
    </cfRule>
  </conditionalFormatting>
  <conditionalFormatting sqref="W99:W102">
    <cfRule type="cellIs" dxfId="2780" priority="3706" operator="greaterThan">
      <formula>V99</formula>
    </cfRule>
  </conditionalFormatting>
  <conditionalFormatting sqref="W99:W102">
    <cfRule type="cellIs" dxfId="2779" priority="3705" operator="greaterThan">
      <formula>V99</formula>
    </cfRule>
  </conditionalFormatting>
  <conditionalFormatting sqref="W105">
    <cfRule type="cellIs" dxfId="2778" priority="3700" operator="greaterThan">
      <formula>V105</formula>
    </cfRule>
  </conditionalFormatting>
  <conditionalFormatting sqref="W105">
    <cfRule type="cellIs" dxfId="2777" priority="3699" operator="greaterThan">
      <formula>V105</formula>
    </cfRule>
  </conditionalFormatting>
  <conditionalFormatting sqref="W105">
    <cfRule type="cellIs" dxfId="2776" priority="3698" operator="greaterThan">
      <formula>V105</formula>
    </cfRule>
  </conditionalFormatting>
  <conditionalFormatting sqref="W105">
    <cfRule type="cellIs" dxfId="2775" priority="3697" operator="greaterThan">
      <formula>V105</formula>
    </cfRule>
  </conditionalFormatting>
  <conditionalFormatting sqref="W105">
    <cfRule type="cellIs" dxfId="2774" priority="3696" operator="greaterThan">
      <formula>V105</formula>
    </cfRule>
  </conditionalFormatting>
  <conditionalFormatting sqref="W106:W109">
    <cfRule type="cellIs" dxfId="2773" priority="3695" operator="greaterThan">
      <formula>V106</formula>
    </cfRule>
  </conditionalFormatting>
  <conditionalFormatting sqref="W106:W109">
    <cfRule type="cellIs" dxfId="2772" priority="3694" operator="greaterThan">
      <formula>V106</formula>
    </cfRule>
  </conditionalFormatting>
  <conditionalFormatting sqref="W106:W109">
    <cfRule type="cellIs" dxfId="2771" priority="3693" operator="greaterThan">
      <formula>V106</formula>
    </cfRule>
  </conditionalFormatting>
  <conditionalFormatting sqref="W106:W109">
    <cfRule type="cellIs" dxfId="2770" priority="3692" operator="greaterThan">
      <formula>V106</formula>
    </cfRule>
  </conditionalFormatting>
  <conditionalFormatting sqref="W106:W109">
    <cfRule type="cellIs" dxfId="2769" priority="3691" operator="greaterThan">
      <formula>V106</formula>
    </cfRule>
  </conditionalFormatting>
  <conditionalFormatting sqref="W110">
    <cfRule type="cellIs" dxfId="2768" priority="3690" operator="greaterThan">
      <formula>V110</formula>
    </cfRule>
  </conditionalFormatting>
  <conditionalFormatting sqref="W110">
    <cfRule type="cellIs" dxfId="2767" priority="3689" operator="greaterThan">
      <formula>V110</formula>
    </cfRule>
  </conditionalFormatting>
  <conditionalFormatting sqref="W110">
    <cfRule type="cellIs" dxfId="2766" priority="3688" operator="greaterThan">
      <formula>V110</formula>
    </cfRule>
  </conditionalFormatting>
  <conditionalFormatting sqref="W110">
    <cfRule type="cellIs" dxfId="2765" priority="3687" operator="greaterThan">
      <formula>V110</formula>
    </cfRule>
  </conditionalFormatting>
  <conditionalFormatting sqref="W110">
    <cfRule type="cellIs" dxfId="2764" priority="3686" operator="greaterThan">
      <formula>V110</formula>
    </cfRule>
  </conditionalFormatting>
  <conditionalFormatting sqref="W136">
    <cfRule type="cellIs" dxfId="2763" priority="3657" operator="greaterThan">
      <formula>V136</formula>
    </cfRule>
  </conditionalFormatting>
  <conditionalFormatting sqref="W136">
    <cfRule type="cellIs" dxfId="2762" priority="3656" operator="greaterThan">
      <formula>V136</formula>
    </cfRule>
  </conditionalFormatting>
  <conditionalFormatting sqref="W136">
    <cfRule type="cellIs" dxfId="2761" priority="3655" operator="greaterThan">
      <formula>V136</formula>
    </cfRule>
  </conditionalFormatting>
  <conditionalFormatting sqref="W136">
    <cfRule type="cellIs" dxfId="2760" priority="3654" operator="greaterThan">
      <formula>V136</formula>
    </cfRule>
  </conditionalFormatting>
  <conditionalFormatting sqref="W136">
    <cfRule type="cellIs" dxfId="2759" priority="3653" operator="greaterThan">
      <formula>V136</formula>
    </cfRule>
  </conditionalFormatting>
  <conditionalFormatting sqref="W136">
    <cfRule type="cellIs" dxfId="2758" priority="3652" operator="greaterThan">
      <formula>V136</formula>
    </cfRule>
  </conditionalFormatting>
  <conditionalFormatting sqref="W136">
    <cfRule type="cellIs" dxfId="2757" priority="3651" operator="greaterThan">
      <formula>V136</formula>
    </cfRule>
  </conditionalFormatting>
  <conditionalFormatting sqref="W136">
    <cfRule type="cellIs" dxfId="2756" priority="3650" operator="greaterThan">
      <formula>V136</formula>
    </cfRule>
  </conditionalFormatting>
  <conditionalFormatting sqref="W137">
    <cfRule type="cellIs" dxfId="2755" priority="3649" operator="greaterThan">
      <formula>V137</formula>
    </cfRule>
  </conditionalFormatting>
  <conditionalFormatting sqref="W137">
    <cfRule type="cellIs" dxfId="2754" priority="3648" operator="greaterThan">
      <formula>V137</formula>
    </cfRule>
  </conditionalFormatting>
  <conditionalFormatting sqref="W137">
    <cfRule type="cellIs" dxfId="2753" priority="3647" operator="greaterThan">
      <formula>V137</formula>
    </cfRule>
  </conditionalFormatting>
  <conditionalFormatting sqref="W137">
    <cfRule type="cellIs" dxfId="2752" priority="3646" operator="greaterThan">
      <formula>V137</formula>
    </cfRule>
  </conditionalFormatting>
  <conditionalFormatting sqref="W137">
    <cfRule type="cellIs" dxfId="2751" priority="3645" operator="greaterThan">
      <formula>V137</formula>
    </cfRule>
  </conditionalFormatting>
  <conditionalFormatting sqref="W137">
    <cfRule type="cellIs" dxfId="2750" priority="3644" operator="greaterThan">
      <formula>V137</formula>
    </cfRule>
  </conditionalFormatting>
  <conditionalFormatting sqref="W137">
    <cfRule type="cellIs" dxfId="2749" priority="3643" operator="greaterThan">
      <formula>V137</formula>
    </cfRule>
  </conditionalFormatting>
  <conditionalFormatting sqref="W137">
    <cfRule type="cellIs" dxfId="2748" priority="3642" operator="greaterThan">
      <formula>V137</formula>
    </cfRule>
  </conditionalFormatting>
  <conditionalFormatting sqref="W138">
    <cfRule type="cellIs" dxfId="2747" priority="3641" operator="greaterThan">
      <formula>V138</formula>
    </cfRule>
  </conditionalFormatting>
  <conditionalFormatting sqref="W138">
    <cfRule type="cellIs" dxfId="2746" priority="3640" operator="greaterThan">
      <formula>V138</formula>
    </cfRule>
  </conditionalFormatting>
  <conditionalFormatting sqref="W138">
    <cfRule type="cellIs" dxfId="2745" priority="3639" operator="greaterThan">
      <formula>V138</formula>
    </cfRule>
  </conditionalFormatting>
  <conditionalFormatting sqref="W138">
    <cfRule type="cellIs" dxfId="2744" priority="3638" operator="greaterThan">
      <formula>V138</formula>
    </cfRule>
  </conditionalFormatting>
  <conditionalFormatting sqref="W138">
    <cfRule type="cellIs" dxfId="2743" priority="3637" operator="greaterThan">
      <formula>V138</formula>
    </cfRule>
  </conditionalFormatting>
  <conditionalFormatting sqref="W138">
    <cfRule type="cellIs" dxfId="2742" priority="3636" operator="greaterThan">
      <formula>V138</formula>
    </cfRule>
  </conditionalFormatting>
  <conditionalFormatting sqref="W138">
    <cfRule type="cellIs" dxfId="2741" priority="3635" operator="greaterThan">
      <formula>V138</formula>
    </cfRule>
  </conditionalFormatting>
  <conditionalFormatting sqref="W138">
    <cfRule type="cellIs" dxfId="2740" priority="3634" operator="greaterThan">
      <formula>V138</formula>
    </cfRule>
  </conditionalFormatting>
  <conditionalFormatting sqref="W139:W142">
    <cfRule type="cellIs" dxfId="2739" priority="3633" operator="greaterThan">
      <formula>V139</formula>
    </cfRule>
  </conditionalFormatting>
  <conditionalFormatting sqref="W139:W142">
    <cfRule type="cellIs" dxfId="2738" priority="3632" operator="greaterThan">
      <formula>V139</formula>
    </cfRule>
  </conditionalFormatting>
  <conditionalFormatting sqref="W139:W142">
    <cfRule type="cellIs" dxfId="2737" priority="3631" operator="greaterThan">
      <formula>V139</formula>
    </cfRule>
  </conditionalFormatting>
  <conditionalFormatting sqref="W139:W142">
    <cfRule type="cellIs" dxfId="2736" priority="3630" operator="greaterThan">
      <formula>V139</formula>
    </cfRule>
  </conditionalFormatting>
  <conditionalFormatting sqref="W139:W142">
    <cfRule type="cellIs" dxfId="2735" priority="3629" operator="greaterThan">
      <formula>V139</formula>
    </cfRule>
  </conditionalFormatting>
  <conditionalFormatting sqref="W139:W142">
    <cfRule type="cellIs" dxfId="2734" priority="3628" operator="greaterThan">
      <formula>V139</formula>
    </cfRule>
  </conditionalFormatting>
  <conditionalFormatting sqref="W139:W142">
    <cfRule type="cellIs" dxfId="2733" priority="3627" operator="greaterThan">
      <formula>V139</formula>
    </cfRule>
  </conditionalFormatting>
  <conditionalFormatting sqref="W139:W142">
    <cfRule type="cellIs" dxfId="2732" priority="3626" operator="greaterThan">
      <formula>V139</formula>
    </cfRule>
  </conditionalFormatting>
  <conditionalFormatting sqref="W143">
    <cfRule type="cellIs" dxfId="2731" priority="3625" operator="greaterThan">
      <formula>V143</formula>
    </cfRule>
  </conditionalFormatting>
  <conditionalFormatting sqref="W143">
    <cfRule type="cellIs" dxfId="2730" priority="3624" operator="greaterThan">
      <formula>V143</formula>
    </cfRule>
  </conditionalFormatting>
  <conditionalFormatting sqref="W143">
    <cfRule type="cellIs" dxfId="2729" priority="3623" operator="greaterThan">
      <formula>V143</formula>
    </cfRule>
  </conditionalFormatting>
  <conditionalFormatting sqref="W143">
    <cfRule type="cellIs" dxfId="2728" priority="3622" operator="greaterThan">
      <formula>V143</formula>
    </cfRule>
  </conditionalFormatting>
  <conditionalFormatting sqref="W143">
    <cfRule type="cellIs" dxfId="2727" priority="3621" operator="greaterThan">
      <formula>V143</formula>
    </cfRule>
  </conditionalFormatting>
  <conditionalFormatting sqref="W143">
    <cfRule type="cellIs" dxfId="2726" priority="3620" operator="greaterThan">
      <formula>V143</formula>
    </cfRule>
  </conditionalFormatting>
  <conditionalFormatting sqref="W143">
    <cfRule type="cellIs" dxfId="2725" priority="3619" operator="greaterThan">
      <formula>V143</formula>
    </cfRule>
  </conditionalFormatting>
  <conditionalFormatting sqref="W143">
    <cfRule type="cellIs" dxfId="2724" priority="3618" operator="greaterThan">
      <formula>V143</formula>
    </cfRule>
  </conditionalFormatting>
  <conditionalFormatting sqref="W129">
    <cfRule type="cellIs" dxfId="2723" priority="3617" operator="greaterThan">
      <formula>V129</formula>
    </cfRule>
  </conditionalFormatting>
  <conditionalFormatting sqref="W129">
    <cfRule type="cellIs" dxfId="2722" priority="3616" operator="greaterThan">
      <formula>V129</formula>
    </cfRule>
  </conditionalFormatting>
  <conditionalFormatting sqref="W129">
    <cfRule type="cellIs" dxfId="2721" priority="3615" operator="greaterThan">
      <formula>V129</formula>
    </cfRule>
  </conditionalFormatting>
  <conditionalFormatting sqref="W129">
    <cfRule type="cellIs" dxfId="2720" priority="3614" operator="greaterThan">
      <formula>V129</formula>
    </cfRule>
  </conditionalFormatting>
  <conditionalFormatting sqref="W129">
    <cfRule type="cellIs" dxfId="2719" priority="3613" operator="greaterThan">
      <formula>V129</formula>
    </cfRule>
  </conditionalFormatting>
  <conditionalFormatting sqref="W129">
    <cfRule type="cellIs" dxfId="2718" priority="3612" operator="greaterThan">
      <formula>V129</formula>
    </cfRule>
  </conditionalFormatting>
  <conditionalFormatting sqref="W129">
    <cfRule type="cellIs" dxfId="2717" priority="3611" operator="greaterThan">
      <formula>V129</formula>
    </cfRule>
  </conditionalFormatting>
  <conditionalFormatting sqref="W129">
    <cfRule type="cellIs" dxfId="2716" priority="3610" operator="greaterThan">
      <formula>V129</formula>
    </cfRule>
  </conditionalFormatting>
  <conditionalFormatting sqref="W129">
    <cfRule type="cellIs" dxfId="2715" priority="3609" operator="greaterThan">
      <formula>V129</formula>
    </cfRule>
  </conditionalFormatting>
  <conditionalFormatting sqref="W134">
    <cfRule type="cellIs" dxfId="2714" priority="3607" operator="greaterThan">
      <formula>V134</formula>
    </cfRule>
  </conditionalFormatting>
  <conditionalFormatting sqref="W134">
    <cfRule type="cellIs" dxfId="2713" priority="3606" operator="greaterThan">
      <formula>V134</formula>
    </cfRule>
  </conditionalFormatting>
  <conditionalFormatting sqref="W134">
    <cfRule type="cellIs" dxfId="2712" priority="3605" operator="greaterThan">
      <formula>V134</formula>
    </cfRule>
  </conditionalFormatting>
  <conditionalFormatting sqref="W134">
    <cfRule type="cellIs" dxfId="2711" priority="3604" operator="greaterThan">
      <formula>V134</formula>
    </cfRule>
  </conditionalFormatting>
  <conditionalFormatting sqref="W134">
    <cfRule type="cellIs" dxfId="2710" priority="3603" operator="greaterThan">
      <formula>V134</formula>
    </cfRule>
  </conditionalFormatting>
  <conditionalFormatting sqref="W134">
    <cfRule type="cellIs" dxfId="2709" priority="3602" operator="greaterThan">
      <formula>V134</formula>
    </cfRule>
  </conditionalFormatting>
  <conditionalFormatting sqref="W134">
    <cfRule type="cellIs" dxfId="2708" priority="3601" operator="greaterThan">
      <formula>V134</formula>
    </cfRule>
  </conditionalFormatting>
  <conditionalFormatting sqref="W134">
    <cfRule type="cellIs" dxfId="2707" priority="3600" operator="greaterThan">
      <formula>V134</formula>
    </cfRule>
  </conditionalFormatting>
  <conditionalFormatting sqref="W134">
    <cfRule type="cellIs" dxfId="2706" priority="3599" operator="greaterThan">
      <formula>V134</formula>
    </cfRule>
  </conditionalFormatting>
  <conditionalFormatting sqref="W134">
    <cfRule type="cellIs" dxfId="2705" priority="3598" operator="greaterThan">
      <formula>V134</formula>
    </cfRule>
  </conditionalFormatting>
  <conditionalFormatting sqref="W85">
    <cfRule type="cellIs" dxfId="2704" priority="3597" operator="greaterThan">
      <formula>V85</formula>
    </cfRule>
  </conditionalFormatting>
  <conditionalFormatting sqref="W86">
    <cfRule type="cellIs" dxfId="2703" priority="3596" operator="greaterThan">
      <formula>V86</formula>
    </cfRule>
  </conditionalFormatting>
  <conditionalFormatting sqref="W86">
    <cfRule type="cellIs" dxfId="2702" priority="3595" operator="greaterThan">
      <formula>V86</formula>
    </cfRule>
  </conditionalFormatting>
  <conditionalFormatting sqref="W86">
    <cfRule type="cellIs" dxfId="2701" priority="3594" operator="greaterThan">
      <formula>V86</formula>
    </cfRule>
  </conditionalFormatting>
  <conditionalFormatting sqref="W86">
    <cfRule type="cellIs" dxfId="2700" priority="3593" operator="greaterThan">
      <formula>V86</formula>
    </cfRule>
  </conditionalFormatting>
  <conditionalFormatting sqref="W86">
    <cfRule type="cellIs" dxfId="2699" priority="3592" operator="greaterThan">
      <formula>V86</formula>
    </cfRule>
  </conditionalFormatting>
  <conditionalFormatting sqref="W86">
    <cfRule type="cellIs" dxfId="2698" priority="3591" operator="greaterThan">
      <formula>V86</formula>
    </cfRule>
  </conditionalFormatting>
  <conditionalFormatting sqref="W86">
    <cfRule type="cellIs" dxfId="2697" priority="3590" operator="greaterThan">
      <formula>V86</formula>
    </cfRule>
  </conditionalFormatting>
  <conditionalFormatting sqref="W86">
    <cfRule type="cellIs" dxfId="2696" priority="3589" operator="greaterThan">
      <formula>V86</formula>
    </cfRule>
  </conditionalFormatting>
  <conditionalFormatting sqref="W86">
    <cfRule type="cellIs" dxfId="2695" priority="3588" operator="greaterThan">
      <formula>V86</formula>
    </cfRule>
  </conditionalFormatting>
  <conditionalFormatting sqref="W86">
    <cfRule type="cellIs" dxfId="2694" priority="3587" operator="greaterThan">
      <formula>V86</formula>
    </cfRule>
  </conditionalFormatting>
  <conditionalFormatting sqref="W86">
    <cfRule type="cellIs" dxfId="2693" priority="3586" operator="greaterThan">
      <formula>V86</formula>
    </cfRule>
  </conditionalFormatting>
  <conditionalFormatting sqref="W87">
    <cfRule type="cellIs" dxfId="2692" priority="3585" operator="greaterThan">
      <formula>V87</formula>
    </cfRule>
  </conditionalFormatting>
  <conditionalFormatting sqref="W87">
    <cfRule type="cellIs" dxfId="2691" priority="3584" operator="greaterThan">
      <formula>V87</formula>
    </cfRule>
  </conditionalFormatting>
  <conditionalFormatting sqref="W87">
    <cfRule type="cellIs" dxfId="2690" priority="3583" operator="greaterThan">
      <formula>V87</formula>
    </cfRule>
  </conditionalFormatting>
  <conditionalFormatting sqref="W87">
    <cfRule type="cellIs" dxfId="2689" priority="3582" operator="greaterThan">
      <formula>V87</formula>
    </cfRule>
  </conditionalFormatting>
  <conditionalFormatting sqref="W87">
    <cfRule type="cellIs" dxfId="2688" priority="3581" operator="greaterThan">
      <formula>V87</formula>
    </cfRule>
  </conditionalFormatting>
  <conditionalFormatting sqref="W87">
    <cfRule type="cellIs" dxfId="2687" priority="3580" operator="greaterThan">
      <formula>V87</formula>
    </cfRule>
  </conditionalFormatting>
  <conditionalFormatting sqref="W87">
    <cfRule type="cellIs" dxfId="2686" priority="3579" operator="greaterThan">
      <formula>V87</formula>
    </cfRule>
  </conditionalFormatting>
  <conditionalFormatting sqref="W87">
    <cfRule type="cellIs" dxfId="2685" priority="3578" operator="greaterThan">
      <formula>V87</formula>
    </cfRule>
  </conditionalFormatting>
  <conditionalFormatting sqref="W87">
    <cfRule type="cellIs" dxfId="2684" priority="3577" operator="greaterThan">
      <formula>V87</formula>
    </cfRule>
  </conditionalFormatting>
  <conditionalFormatting sqref="W87">
    <cfRule type="cellIs" dxfId="2683" priority="3576" operator="greaterThan">
      <formula>V87</formula>
    </cfRule>
  </conditionalFormatting>
  <conditionalFormatting sqref="W87">
    <cfRule type="cellIs" dxfId="2682" priority="3575" operator="greaterThan">
      <formula>V87</formula>
    </cfRule>
  </conditionalFormatting>
  <conditionalFormatting sqref="W88">
    <cfRule type="cellIs" dxfId="2681" priority="3574" operator="greaterThan">
      <formula>V88</formula>
    </cfRule>
  </conditionalFormatting>
  <conditionalFormatting sqref="W88">
    <cfRule type="cellIs" dxfId="2680" priority="3573" operator="greaterThan">
      <formula>V88</formula>
    </cfRule>
  </conditionalFormatting>
  <conditionalFormatting sqref="W88">
    <cfRule type="cellIs" dxfId="2679" priority="3572" operator="greaterThan">
      <formula>V88</formula>
    </cfRule>
  </conditionalFormatting>
  <conditionalFormatting sqref="W88">
    <cfRule type="cellIs" dxfId="2678" priority="3571" operator="greaterThan">
      <formula>V88</formula>
    </cfRule>
  </conditionalFormatting>
  <conditionalFormatting sqref="W88">
    <cfRule type="cellIs" dxfId="2677" priority="3570" operator="greaterThan">
      <formula>V88</formula>
    </cfRule>
  </conditionalFormatting>
  <conditionalFormatting sqref="W88">
    <cfRule type="cellIs" dxfId="2676" priority="3569" operator="greaterThan">
      <formula>V88</formula>
    </cfRule>
  </conditionalFormatting>
  <conditionalFormatting sqref="W88">
    <cfRule type="cellIs" dxfId="2675" priority="3568" operator="greaterThan">
      <formula>V88</formula>
    </cfRule>
  </conditionalFormatting>
  <conditionalFormatting sqref="W88">
    <cfRule type="cellIs" dxfId="2674" priority="3567" operator="greaterThan">
      <formula>V88</formula>
    </cfRule>
  </conditionalFormatting>
  <conditionalFormatting sqref="W88">
    <cfRule type="cellIs" dxfId="2673" priority="3566" operator="greaterThan">
      <formula>V88</formula>
    </cfRule>
  </conditionalFormatting>
  <conditionalFormatting sqref="W88">
    <cfRule type="cellIs" dxfId="2672" priority="3565" operator="greaterThan">
      <formula>V88</formula>
    </cfRule>
  </conditionalFormatting>
  <conditionalFormatting sqref="W88">
    <cfRule type="cellIs" dxfId="2671" priority="3564" operator="greaterThan">
      <formula>V88</formula>
    </cfRule>
  </conditionalFormatting>
  <conditionalFormatting sqref="W89:W90">
    <cfRule type="cellIs" dxfId="2670" priority="3563" operator="greaterThan">
      <formula>V89</formula>
    </cfRule>
  </conditionalFormatting>
  <conditionalFormatting sqref="W89:W90">
    <cfRule type="cellIs" dxfId="2669" priority="3562" operator="greaterThan">
      <formula>V89</formula>
    </cfRule>
  </conditionalFormatting>
  <conditionalFormatting sqref="W89:W90">
    <cfRule type="cellIs" dxfId="2668" priority="3561" operator="greaterThan">
      <formula>V89</formula>
    </cfRule>
  </conditionalFormatting>
  <conditionalFormatting sqref="W89:W90">
    <cfRule type="cellIs" dxfId="2667" priority="3560" operator="greaterThan">
      <formula>V89</formula>
    </cfRule>
  </conditionalFormatting>
  <conditionalFormatting sqref="W89:W90">
    <cfRule type="cellIs" dxfId="2666" priority="3559" operator="greaterThan">
      <formula>V89</formula>
    </cfRule>
  </conditionalFormatting>
  <conditionalFormatting sqref="W89:W90">
    <cfRule type="cellIs" dxfId="2665" priority="3558" operator="greaterThan">
      <formula>V89</formula>
    </cfRule>
  </conditionalFormatting>
  <conditionalFormatting sqref="W89:W90">
    <cfRule type="cellIs" dxfId="2664" priority="3557" operator="greaterThan">
      <formula>V89</formula>
    </cfRule>
  </conditionalFormatting>
  <conditionalFormatting sqref="W89:W90">
    <cfRule type="cellIs" dxfId="2663" priority="3556" operator="greaterThan">
      <formula>V89</formula>
    </cfRule>
  </conditionalFormatting>
  <conditionalFormatting sqref="W89:W90">
    <cfRule type="cellIs" dxfId="2662" priority="3555" operator="greaterThan">
      <formula>V89</formula>
    </cfRule>
  </conditionalFormatting>
  <conditionalFormatting sqref="W89:W90">
    <cfRule type="cellIs" dxfId="2661" priority="3554" operator="greaterThan">
      <formula>V89</formula>
    </cfRule>
  </conditionalFormatting>
  <conditionalFormatting sqref="W89:W90">
    <cfRule type="cellIs" dxfId="2660" priority="3553" operator="greaterThan">
      <formula>V89</formula>
    </cfRule>
  </conditionalFormatting>
  <conditionalFormatting sqref="W91:W94">
    <cfRule type="cellIs" dxfId="2659" priority="3552" operator="greaterThan">
      <formula>V91</formula>
    </cfRule>
  </conditionalFormatting>
  <conditionalFormatting sqref="W91:W94">
    <cfRule type="cellIs" dxfId="2658" priority="3551" operator="greaterThan">
      <formula>V91</formula>
    </cfRule>
  </conditionalFormatting>
  <conditionalFormatting sqref="W91:W94">
    <cfRule type="cellIs" dxfId="2657" priority="3550" operator="greaterThan">
      <formula>V91</formula>
    </cfRule>
  </conditionalFormatting>
  <conditionalFormatting sqref="W91:W94">
    <cfRule type="cellIs" dxfId="2656" priority="3549" operator="greaterThan">
      <formula>V91</formula>
    </cfRule>
  </conditionalFormatting>
  <conditionalFormatting sqref="W91:W94">
    <cfRule type="cellIs" dxfId="2655" priority="3548" operator="greaterThan">
      <formula>V91</formula>
    </cfRule>
  </conditionalFormatting>
  <conditionalFormatting sqref="W91:W94">
    <cfRule type="cellIs" dxfId="2654" priority="3547" operator="greaterThan">
      <formula>V91</formula>
    </cfRule>
  </conditionalFormatting>
  <conditionalFormatting sqref="W91:W94">
    <cfRule type="cellIs" dxfId="2653" priority="3546" operator="greaterThan">
      <formula>V91</formula>
    </cfRule>
  </conditionalFormatting>
  <conditionalFormatting sqref="W91:W94">
    <cfRule type="cellIs" dxfId="2652" priority="3545" operator="greaterThan">
      <formula>V91</formula>
    </cfRule>
  </conditionalFormatting>
  <conditionalFormatting sqref="W91:W94">
    <cfRule type="cellIs" dxfId="2651" priority="3544" operator="greaterThan">
      <formula>V91</formula>
    </cfRule>
  </conditionalFormatting>
  <conditionalFormatting sqref="W91:W94">
    <cfRule type="cellIs" dxfId="2650" priority="3543" operator="greaterThan">
      <formula>V91</formula>
    </cfRule>
  </conditionalFormatting>
  <conditionalFormatting sqref="W91:W94">
    <cfRule type="cellIs" dxfId="2649" priority="3542" operator="greaterThan">
      <formula>V91</formula>
    </cfRule>
  </conditionalFormatting>
  <conditionalFormatting sqref="W122">
    <cfRule type="cellIs" dxfId="2648" priority="3518" operator="greaterThan">
      <formula>V122</formula>
    </cfRule>
  </conditionalFormatting>
  <conditionalFormatting sqref="W123:W126">
    <cfRule type="cellIs" dxfId="2647" priority="3517" operator="greaterThan">
      <formula>V123</formula>
    </cfRule>
  </conditionalFormatting>
  <conditionalFormatting sqref="W127">
    <cfRule type="cellIs" dxfId="2646" priority="3516" operator="greaterThan">
      <formula>V127</formula>
    </cfRule>
  </conditionalFormatting>
  <conditionalFormatting sqref="W111">
    <cfRule type="cellIs" dxfId="2645" priority="3512" operator="lessThan">
      <formula>V111</formula>
    </cfRule>
    <cfRule type="cellIs" dxfId="2644" priority="3513" operator="greaterThan">
      <formula>V111</formula>
    </cfRule>
  </conditionalFormatting>
  <conditionalFormatting sqref="W42">
    <cfRule type="cellIs" dxfId="2643" priority="3510" operator="lessThan">
      <formula>V42</formula>
    </cfRule>
    <cfRule type="cellIs" dxfId="2642" priority="3511" operator="greaterThan">
      <formula>V42</formula>
    </cfRule>
  </conditionalFormatting>
  <conditionalFormatting sqref="W31">
    <cfRule type="cellIs" dxfId="2641" priority="3508" operator="lessThan">
      <formula>V31</formula>
    </cfRule>
    <cfRule type="cellIs" dxfId="2640" priority="3509" operator="greaterThan">
      <formula>V31</formula>
    </cfRule>
  </conditionalFormatting>
  <conditionalFormatting sqref="W96">
    <cfRule type="cellIs" dxfId="2639" priority="3506" operator="lessThan">
      <formula>V96</formula>
    </cfRule>
    <cfRule type="cellIs" dxfId="2638" priority="3507" operator="greaterThan">
      <formula>V96</formula>
    </cfRule>
  </conditionalFormatting>
  <conditionalFormatting sqref="W104">
    <cfRule type="cellIs" dxfId="2637" priority="3504" operator="lessThan">
      <formula>V104</formula>
    </cfRule>
    <cfRule type="cellIs" dxfId="2636" priority="3505" operator="greaterThan">
      <formula>V104</formula>
    </cfRule>
  </conditionalFormatting>
  <conditionalFormatting sqref="W135">
    <cfRule type="cellIs" dxfId="2635" priority="3500" operator="lessThan">
      <formula>V135</formula>
    </cfRule>
    <cfRule type="cellIs" dxfId="2634" priority="3501" operator="greaterThan">
      <formula>V135</formula>
    </cfRule>
  </conditionalFormatting>
  <conditionalFormatting sqref="W128">
    <cfRule type="cellIs" dxfId="2633" priority="3498" operator="lessThan">
      <formula>V128</formula>
    </cfRule>
    <cfRule type="cellIs" dxfId="2632" priority="3499" operator="greaterThan">
      <formula>V128</formula>
    </cfRule>
  </conditionalFormatting>
  <conditionalFormatting sqref="W84">
    <cfRule type="cellIs" dxfId="2631" priority="3496" operator="lessThan">
      <formula>V84</formula>
    </cfRule>
    <cfRule type="cellIs" dxfId="2630" priority="3497" operator="greaterThan">
      <formula>V84</formula>
    </cfRule>
  </conditionalFormatting>
  <conditionalFormatting sqref="W119">
    <cfRule type="cellIs" dxfId="2629" priority="3494" operator="lessThan">
      <formula>V119</formula>
    </cfRule>
    <cfRule type="cellIs" dxfId="2628" priority="3495" operator="greaterThan">
      <formula>V119</formula>
    </cfRule>
  </conditionalFormatting>
  <conditionalFormatting sqref="Z70">
    <cfRule type="cellIs" dxfId="2627" priority="3488" operator="lessThan">
      <formula>Y70</formula>
    </cfRule>
    <cfRule type="cellIs" dxfId="2626" priority="3489" operator="greaterThan">
      <formula>Y70</formula>
    </cfRule>
  </conditionalFormatting>
  <conditionalFormatting sqref="Z129:Z134">
    <cfRule type="cellIs" dxfId="2625" priority="3487" operator="greaterThan">
      <formula>Y129</formula>
    </cfRule>
  </conditionalFormatting>
  <conditionalFormatting sqref="Z136:Z143">
    <cfRule type="cellIs" dxfId="2624" priority="3486" operator="greaterThan">
      <formula>Y136</formula>
    </cfRule>
  </conditionalFormatting>
  <conditionalFormatting sqref="Z105:Z110">
    <cfRule type="cellIs" dxfId="2623" priority="3484" operator="greaterThan">
      <formula>Y105</formula>
    </cfRule>
  </conditionalFormatting>
  <conditionalFormatting sqref="Z105:Z110">
    <cfRule type="cellIs" dxfId="2622" priority="3483" operator="greaterThan">
      <formula>Y105</formula>
    </cfRule>
  </conditionalFormatting>
  <conditionalFormatting sqref="Z62">
    <cfRule type="cellIs" dxfId="2621" priority="3479" operator="greaterThan">
      <formula>Y62</formula>
    </cfRule>
  </conditionalFormatting>
  <conditionalFormatting sqref="Z63">
    <cfRule type="cellIs" dxfId="2620" priority="3478" operator="greaterThan">
      <formula>Y63</formula>
    </cfRule>
  </conditionalFormatting>
  <conditionalFormatting sqref="Z64">
    <cfRule type="cellIs" dxfId="2619" priority="3477" operator="greaterThan">
      <formula>Y64</formula>
    </cfRule>
  </conditionalFormatting>
  <conditionalFormatting sqref="Z65:Z68">
    <cfRule type="cellIs" dxfId="2618" priority="3476" operator="greaterThan">
      <formula>Y65</formula>
    </cfRule>
  </conditionalFormatting>
  <conditionalFormatting sqref="Z71">
    <cfRule type="cellIs" dxfId="2617" priority="3474" operator="greaterThan">
      <formula>Y71</formula>
    </cfRule>
  </conditionalFormatting>
  <conditionalFormatting sqref="Z72:Z73">
    <cfRule type="cellIs" dxfId="2616" priority="3472" operator="greaterThan">
      <formula>Y72</formula>
    </cfRule>
  </conditionalFormatting>
  <conditionalFormatting sqref="Z74:Z75">
    <cfRule type="cellIs" dxfId="2615" priority="3470" operator="greaterThan">
      <formula>Y74</formula>
    </cfRule>
  </conditionalFormatting>
  <conditionalFormatting sqref="Z74:Z75">
    <cfRule type="cellIs" dxfId="2614" priority="3469" operator="greaterThan">
      <formula>Y74</formula>
    </cfRule>
  </conditionalFormatting>
  <conditionalFormatting sqref="Z77">
    <cfRule type="cellIs" dxfId="2613" priority="3465" operator="greaterThan">
      <formula>Y77</formula>
    </cfRule>
  </conditionalFormatting>
  <conditionalFormatting sqref="Z78">
    <cfRule type="cellIs" dxfId="2612" priority="3464" operator="greaterThan">
      <formula>Y78</formula>
    </cfRule>
  </conditionalFormatting>
  <conditionalFormatting sqref="Z79:Z82">
    <cfRule type="cellIs" dxfId="2611" priority="3463" operator="greaterThan">
      <formula>Y79</formula>
    </cfRule>
  </conditionalFormatting>
  <conditionalFormatting sqref="Z46">
    <cfRule type="cellIs" dxfId="2610" priority="3459" operator="greaterThan">
      <formula>Y46</formula>
    </cfRule>
  </conditionalFormatting>
  <conditionalFormatting sqref="Z47">
    <cfRule type="cellIs" dxfId="2609" priority="3458" operator="greaterThan">
      <formula>Y47</formula>
    </cfRule>
  </conditionalFormatting>
  <conditionalFormatting sqref="Z48">
    <cfRule type="cellIs" dxfId="2608" priority="3457" operator="greaterThan">
      <formula>Y48</formula>
    </cfRule>
  </conditionalFormatting>
  <conditionalFormatting sqref="Z49:Z50">
    <cfRule type="cellIs" dxfId="2607" priority="3456" operator="greaterThan">
      <formula>Y49</formula>
    </cfRule>
  </conditionalFormatting>
  <conditionalFormatting sqref="Z51">
    <cfRule type="cellIs" dxfId="2606" priority="3455" operator="greaterThan">
      <formula>Y51</formula>
    </cfRule>
  </conditionalFormatting>
  <conditionalFormatting sqref="Z52">
    <cfRule type="cellIs" dxfId="2605" priority="3454" operator="greaterThan">
      <formula>Y52</formula>
    </cfRule>
  </conditionalFormatting>
  <conditionalFormatting sqref="Z53">
    <cfRule type="cellIs" dxfId="2604" priority="3453" operator="greaterThan">
      <formula>Y53</formula>
    </cfRule>
  </conditionalFormatting>
  <conditionalFormatting sqref="Z55">
    <cfRule type="cellIs" dxfId="2603" priority="3451" operator="greaterThan">
      <formula>Y55</formula>
    </cfRule>
  </conditionalFormatting>
  <conditionalFormatting sqref="Z60">
    <cfRule type="cellIs" dxfId="2602" priority="3450" operator="greaterThan">
      <formula>Y60</formula>
    </cfRule>
  </conditionalFormatting>
  <conditionalFormatting sqref="Z112">
    <cfRule type="cellIs" dxfId="2601" priority="3449" operator="greaterThan">
      <formula>Y112</formula>
    </cfRule>
  </conditionalFormatting>
  <conditionalFormatting sqref="Z112">
    <cfRule type="cellIs" dxfId="2600" priority="3448" operator="greaterThan">
      <formula>Y112</formula>
    </cfRule>
  </conditionalFormatting>
  <conditionalFormatting sqref="Z113">
    <cfRule type="cellIs" dxfId="2599" priority="3447" operator="greaterThan">
      <formula>Y113</formula>
    </cfRule>
  </conditionalFormatting>
  <conditionalFormatting sqref="Z113">
    <cfRule type="cellIs" dxfId="2598" priority="3446" operator="greaterThan">
      <formula>Y113</formula>
    </cfRule>
  </conditionalFormatting>
  <conditionalFormatting sqref="Z114:Z117">
    <cfRule type="cellIs" dxfId="2597" priority="3445" operator="greaterThan">
      <formula>Y114</formula>
    </cfRule>
  </conditionalFormatting>
  <conditionalFormatting sqref="Z114:Z117">
    <cfRule type="cellIs" dxfId="2596" priority="3444" operator="greaterThan">
      <formula>Y114</formula>
    </cfRule>
  </conditionalFormatting>
  <conditionalFormatting sqref="Z35">
    <cfRule type="cellIs" dxfId="2595" priority="3435" operator="greaterThan">
      <formula>Y35</formula>
    </cfRule>
  </conditionalFormatting>
  <conditionalFormatting sqref="Z35">
    <cfRule type="cellIs" dxfId="2594" priority="3434" operator="greaterThan">
      <formula>Y35</formula>
    </cfRule>
  </conditionalFormatting>
  <conditionalFormatting sqref="Z35">
    <cfRule type="cellIs" dxfId="2593" priority="3433" operator="greaterThan">
      <formula>Y35</formula>
    </cfRule>
  </conditionalFormatting>
  <conditionalFormatting sqref="Z36">
    <cfRule type="cellIs" dxfId="2592" priority="3432" operator="greaterThan">
      <formula>Y36</formula>
    </cfRule>
  </conditionalFormatting>
  <conditionalFormatting sqref="Z36">
    <cfRule type="cellIs" dxfId="2591" priority="3431" operator="greaterThan">
      <formula>Y36</formula>
    </cfRule>
  </conditionalFormatting>
  <conditionalFormatting sqref="Z36">
    <cfRule type="cellIs" dxfId="2590" priority="3430" operator="greaterThan">
      <formula>Y36</formula>
    </cfRule>
  </conditionalFormatting>
  <conditionalFormatting sqref="Z97:Z98">
    <cfRule type="cellIs" dxfId="2589" priority="3423" operator="greaterThan">
      <formula>Y97</formula>
    </cfRule>
  </conditionalFormatting>
  <conditionalFormatting sqref="Z97:Z98">
    <cfRule type="cellIs" dxfId="2588" priority="3422" operator="greaterThan">
      <formula>Y97</formula>
    </cfRule>
  </conditionalFormatting>
  <conditionalFormatting sqref="Z97:Z98">
    <cfRule type="cellIs" dxfId="2587" priority="3421" operator="greaterThan">
      <formula>Y97</formula>
    </cfRule>
  </conditionalFormatting>
  <conditionalFormatting sqref="Z97:Z98">
    <cfRule type="cellIs" dxfId="2586" priority="3420" operator="greaterThan">
      <formula>Y97</formula>
    </cfRule>
  </conditionalFormatting>
  <conditionalFormatting sqref="Z99:Z102">
    <cfRule type="cellIs" dxfId="2585" priority="3419" operator="greaterThan">
      <formula>Y99</formula>
    </cfRule>
  </conditionalFormatting>
  <conditionalFormatting sqref="Z99:Z102">
    <cfRule type="cellIs" dxfId="2584" priority="3418" operator="greaterThan">
      <formula>Y99</formula>
    </cfRule>
  </conditionalFormatting>
  <conditionalFormatting sqref="Z99:Z102">
    <cfRule type="cellIs" dxfId="2583" priority="3417" operator="greaterThan">
      <formula>Y99</formula>
    </cfRule>
  </conditionalFormatting>
  <conditionalFormatting sqref="Z99:Z102">
    <cfRule type="cellIs" dxfId="2582" priority="3416" operator="greaterThan">
      <formula>Y99</formula>
    </cfRule>
  </conditionalFormatting>
  <conditionalFormatting sqref="Z105">
    <cfRule type="cellIs" dxfId="2581" priority="3411" operator="greaterThan">
      <formula>Y105</formula>
    </cfRule>
  </conditionalFormatting>
  <conditionalFormatting sqref="Z105">
    <cfRule type="cellIs" dxfId="2580" priority="3410" operator="greaterThan">
      <formula>Y105</formula>
    </cfRule>
  </conditionalFormatting>
  <conditionalFormatting sqref="Z105">
    <cfRule type="cellIs" dxfId="2579" priority="3409" operator="greaterThan">
      <formula>Y105</formula>
    </cfRule>
  </conditionalFormatting>
  <conditionalFormatting sqref="Z105">
    <cfRule type="cellIs" dxfId="2578" priority="3408" operator="greaterThan">
      <formula>Y105</formula>
    </cfRule>
  </conditionalFormatting>
  <conditionalFormatting sqref="Z105">
    <cfRule type="cellIs" dxfId="2577" priority="3407" operator="greaterThan">
      <formula>Y105</formula>
    </cfRule>
  </conditionalFormatting>
  <conditionalFormatting sqref="Z106:Z109">
    <cfRule type="cellIs" dxfId="2576" priority="3406" operator="greaterThan">
      <formula>Y106</formula>
    </cfRule>
  </conditionalFormatting>
  <conditionalFormatting sqref="Z106:Z109">
    <cfRule type="cellIs" dxfId="2575" priority="3405" operator="greaterThan">
      <formula>Y106</formula>
    </cfRule>
  </conditionalFormatting>
  <conditionalFormatting sqref="Z106:Z109">
    <cfRule type="cellIs" dxfId="2574" priority="3404" operator="greaterThan">
      <formula>Y106</formula>
    </cfRule>
  </conditionalFormatting>
  <conditionalFormatting sqref="Z106:Z109">
    <cfRule type="cellIs" dxfId="2573" priority="3403" operator="greaterThan">
      <formula>Y106</formula>
    </cfRule>
  </conditionalFormatting>
  <conditionalFormatting sqref="Z106:Z109">
    <cfRule type="cellIs" dxfId="2572" priority="3402" operator="greaterThan">
      <formula>Y106</formula>
    </cfRule>
  </conditionalFormatting>
  <conditionalFormatting sqref="Z110">
    <cfRule type="cellIs" dxfId="2571" priority="3401" operator="greaterThan">
      <formula>Y110</formula>
    </cfRule>
  </conditionalFormatting>
  <conditionalFormatting sqref="Z110">
    <cfRule type="cellIs" dxfId="2570" priority="3400" operator="greaterThan">
      <formula>Y110</formula>
    </cfRule>
  </conditionalFormatting>
  <conditionalFormatting sqref="Z110">
    <cfRule type="cellIs" dxfId="2569" priority="3399" operator="greaterThan">
      <formula>Y110</formula>
    </cfRule>
  </conditionalFormatting>
  <conditionalFormatting sqref="Z110">
    <cfRule type="cellIs" dxfId="2568" priority="3398" operator="greaterThan">
      <formula>Y110</formula>
    </cfRule>
  </conditionalFormatting>
  <conditionalFormatting sqref="Z110">
    <cfRule type="cellIs" dxfId="2567" priority="3397" operator="greaterThan">
      <formula>Y110</formula>
    </cfRule>
  </conditionalFormatting>
  <conditionalFormatting sqref="Z136">
    <cfRule type="cellIs" dxfId="2566" priority="3368" operator="greaterThan">
      <formula>Y136</formula>
    </cfRule>
  </conditionalFormatting>
  <conditionalFormatting sqref="Z136">
    <cfRule type="cellIs" dxfId="2565" priority="3367" operator="greaterThan">
      <formula>Y136</formula>
    </cfRule>
  </conditionalFormatting>
  <conditionalFormatting sqref="Z136">
    <cfRule type="cellIs" dxfId="2564" priority="3366" operator="greaterThan">
      <formula>Y136</formula>
    </cfRule>
  </conditionalFormatting>
  <conditionalFormatting sqref="Z136">
    <cfRule type="cellIs" dxfId="2563" priority="3365" operator="greaterThan">
      <formula>Y136</formula>
    </cfRule>
  </conditionalFormatting>
  <conditionalFormatting sqref="Z136">
    <cfRule type="cellIs" dxfId="2562" priority="3364" operator="greaterThan">
      <formula>Y136</formula>
    </cfRule>
  </conditionalFormatting>
  <conditionalFormatting sqref="Z136">
    <cfRule type="cellIs" dxfId="2561" priority="3363" operator="greaterThan">
      <formula>Y136</formula>
    </cfRule>
  </conditionalFormatting>
  <conditionalFormatting sqref="Z136">
    <cfRule type="cellIs" dxfId="2560" priority="3362" operator="greaterThan">
      <formula>Y136</formula>
    </cfRule>
  </conditionalFormatting>
  <conditionalFormatting sqref="Z136">
    <cfRule type="cellIs" dxfId="2559" priority="3361" operator="greaterThan">
      <formula>Y136</formula>
    </cfRule>
  </conditionalFormatting>
  <conditionalFormatting sqref="Z137">
    <cfRule type="cellIs" dxfId="2558" priority="3360" operator="greaterThan">
      <formula>Y137</formula>
    </cfRule>
  </conditionalFormatting>
  <conditionalFormatting sqref="Z137">
    <cfRule type="cellIs" dxfId="2557" priority="3359" operator="greaterThan">
      <formula>Y137</formula>
    </cfRule>
  </conditionalFormatting>
  <conditionalFormatting sqref="Z137">
    <cfRule type="cellIs" dxfId="2556" priority="3358" operator="greaterThan">
      <formula>Y137</formula>
    </cfRule>
  </conditionalFormatting>
  <conditionalFormatting sqref="Z137">
    <cfRule type="cellIs" dxfId="2555" priority="3357" operator="greaterThan">
      <formula>Y137</formula>
    </cfRule>
  </conditionalFormatting>
  <conditionalFormatting sqref="Z137">
    <cfRule type="cellIs" dxfId="2554" priority="3356" operator="greaterThan">
      <formula>Y137</formula>
    </cfRule>
  </conditionalFormatting>
  <conditionalFormatting sqref="Z137">
    <cfRule type="cellIs" dxfId="2553" priority="3355" operator="greaterThan">
      <formula>Y137</formula>
    </cfRule>
  </conditionalFormatting>
  <conditionalFormatting sqref="Z137">
    <cfRule type="cellIs" dxfId="2552" priority="3354" operator="greaterThan">
      <formula>Y137</formula>
    </cfRule>
  </conditionalFormatting>
  <conditionalFormatting sqref="Z137">
    <cfRule type="cellIs" dxfId="2551" priority="3353" operator="greaterThan">
      <formula>Y137</formula>
    </cfRule>
  </conditionalFormatting>
  <conditionalFormatting sqref="Z138">
    <cfRule type="cellIs" dxfId="2550" priority="3352" operator="greaterThan">
      <formula>Y138</formula>
    </cfRule>
  </conditionalFormatting>
  <conditionalFormatting sqref="Z138">
    <cfRule type="cellIs" dxfId="2549" priority="3351" operator="greaterThan">
      <formula>Y138</formula>
    </cfRule>
  </conditionalFormatting>
  <conditionalFormatting sqref="Z138">
    <cfRule type="cellIs" dxfId="2548" priority="3350" operator="greaterThan">
      <formula>Y138</formula>
    </cfRule>
  </conditionalFormatting>
  <conditionalFormatting sqref="Z138">
    <cfRule type="cellIs" dxfId="2547" priority="3349" operator="greaterThan">
      <formula>Y138</formula>
    </cfRule>
  </conditionalFormatting>
  <conditionalFormatting sqref="Z138">
    <cfRule type="cellIs" dxfId="2546" priority="3348" operator="greaterThan">
      <formula>Y138</formula>
    </cfRule>
  </conditionalFormatting>
  <conditionalFormatting sqref="Z138">
    <cfRule type="cellIs" dxfId="2545" priority="3347" operator="greaterThan">
      <formula>Y138</formula>
    </cfRule>
  </conditionalFormatting>
  <conditionalFormatting sqref="Z138">
    <cfRule type="cellIs" dxfId="2544" priority="3346" operator="greaterThan">
      <formula>Y138</formula>
    </cfRule>
  </conditionalFormatting>
  <conditionalFormatting sqref="Z138">
    <cfRule type="cellIs" dxfId="2543" priority="3345" operator="greaterThan">
      <formula>Y138</formula>
    </cfRule>
  </conditionalFormatting>
  <conditionalFormatting sqref="Z139:Z142">
    <cfRule type="cellIs" dxfId="2542" priority="3344" operator="greaterThan">
      <formula>Y139</formula>
    </cfRule>
  </conditionalFormatting>
  <conditionalFormatting sqref="Z139:Z142">
    <cfRule type="cellIs" dxfId="2541" priority="3343" operator="greaterThan">
      <formula>Y139</formula>
    </cfRule>
  </conditionalFormatting>
  <conditionalFormatting sqref="Z139:Z142">
    <cfRule type="cellIs" dxfId="2540" priority="3342" operator="greaterThan">
      <formula>Y139</formula>
    </cfRule>
  </conditionalFormatting>
  <conditionalFormatting sqref="Z139:Z142">
    <cfRule type="cellIs" dxfId="2539" priority="3341" operator="greaterThan">
      <formula>Y139</formula>
    </cfRule>
  </conditionalFormatting>
  <conditionalFormatting sqref="Z139:Z142">
    <cfRule type="cellIs" dxfId="2538" priority="3340" operator="greaterThan">
      <formula>Y139</formula>
    </cfRule>
  </conditionalFormatting>
  <conditionalFormatting sqref="Z139:Z142">
    <cfRule type="cellIs" dxfId="2537" priority="3339" operator="greaterThan">
      <formula>Y139</formula>
    </cfRule>
  </conditionalFormatting>
  <conditionalFormatting sqref="Z139:Z142">
    <cfRule type="cellIs" dxfId="2536" priority="3338" operator="greaterThan">
      <formula>Y139</formula>
    </cfRule>
  </conditionalFormatting>
  <conditionalFormatting sqref="Z139:Z142">
    <cfRule type="cellIs" dxfId="2535" priority="3337" operator="greaterThan">
      <formula>Y139</formula>
    </cfRule>
  </conditionalFormatting>
  <conditionalFormatting sqref="Z143">
    <cfRule type="cellIs" dxfId="2534" priority="3336" operator="greaterThan">
      <formula>Y143</formula>
    </cfRule>
  </conditionalFormatting>
  <conditionalFormatting sqref="Z143">
    <cfRule type="cellIs" dxfId="2533" priority="3335" operator="greaterThan">
      <formula>Y143</formula>
    </cfRule>
  </conditionalFormatting>
  <conditionalFormatting sqref="Z143">
    <cfRule type="cellIs" dxfId="2532" priority="3334" operator="greaterThan">
      <formula>Y143</formula>
    </cfRule>
  </conditionalFormatting>
  <conditionalFormatting sqref="Z143">
    <cfRule type="cellIs" dxfId="2531" priority="3333" operator="greaterThan">
      <formula>Y143</formula>
    </cfRule>
  </conditionalFormatting>
  <conditionalFormatting sqref="Z143">
    <cfRule type="cellIs" dxfId="2530" priority="3332" operator="greaterThan">
      <formula>Y143</formula>
    </cfRule>
  </conditionalFormatting>
  <conditionalFormatting sqref="Z143">
    <cfRule type="cellIs" dxfId="2529" priority="3331" operator="greaterThan">
      <formula>Y143</formula>
    </cfRule>
  </conditionalFormatting>
  <conditionalFormatting sqref="Z143">
    <cfRule type="cellIs" dxfId="2528" priority="3330" operator="greaterThan">
      <formula>Y143</formula>
    </cfRule>
  </conditionalFormatting>
  <conditionalFormatting sqref="Z143">
    <cfRule type="cellIs" dxfId="2527" priority="3329" operator="greaterThan">
      <formula>Y143</formula>
    </cfRule>
  </conditionalFormatting>
  <conditionalFormatting sqref="Z129">
    <cfRule type="cellIs" dxfId="2526" priority="3328" operator="greaterThan">
      <formula>Y129</formula>
    </cfRule>
  </conditionalFormatting>
  <conditionalFormatting sqref="Z129">
    <cfRule type="cellIs" dxfId="2525" priority="3327" operator="greaterThan">
      <formula>Y129</formula>
    </cfRule>
  </conditionalFormatting>
  <conditionalFormatting sqref="Z129">
    <cfRule type="cellIs" dxfId="2524" priority="3326" operator="greaterThan">
      <formula>Y129</formula>
    </cfRule>
  </conditionalFormatting>
  <conditionalFormatting sqref="Z129">
    <cfRule type="cellIs" dxfId="2523" priority="3325" operator="greaterThan">
      <formula>Y129</formula>
    </cfRule>
  </conditionalFormatting>
  <conditionalFormatting sqref="Z129">
    <cfRule type="cellIs" dxfId="2522" priority="3324" operator="greaterThan">
      <formula>Y129</formula>
    </cfRule>
  </conditionalFormatting>
  <conditionalFormatting sqref="Z129">
    <cfRule type="cellIs" dxfId="2521" priority="3323" operator="greaterThan">
      <formula>Y129</formula>
    </cfRule>
  </conditionalFormatting>
  <conditionalFormatting sqref="Z129">
    <cfRule type="cellIs" dxfId="2520" priority="3322" operator="greaterThan">
      <formula>Y129</formula>
    </cfRule>
  </conditionalFormatting>
  <conditionalFormatting sqref="Z129">
    <cfRule type="cellIs" dxfId="2519" priority="3321" operator="greaterThan">
      <formula>Y129</formula>
    </cfRule>
  </conditionalFormatting>
  <conditionalFormatting sqref="Z129">
    <cfRule type="cellIs" dxfId="2518" priority="3320" operator="greaterThan">
      <formula>Y129</formula>
    </cfRule>
  </conditionalFormatting>
  <conditionalFormatting sqref="Z134">
    <cfRule type="cellIs" dxfId="2517" priority="3318" operator="greaterThan">
      <formula>Y134</formula>
    </cfRule>
  </conditionalFormatting>
  <conditionalFormatting sqref="Z134">
    <cfRule type="cellIs" dxfId="2516" priority="3317" operator="greaterThan">
      <formula>Y134</formula>
    </cfRule>
  </conditionalFormatting>
  <conditionalFormatting sqref="Z134">
    <cfRule type="cellIs" dxfId="2515" priority="3316" operator="greaterThan">
      <formula>Y134</formula>
    </cfRule>
  </conditionalFormatting>
  <conditionalFormatting sqref="Z134">
    <cfRule type="cellIs" dxfId="2514" priority="3315" operator="greaterThan">
      <formula>Y134</formula>
    </cfRule>
  </conditionalFormatting>
  <conditionalFormatting sqref="Z134">
    <cfRule type="cellIs" dxfId="2513" priority="3314" operator="greaterThan">
      <formula>Y134</formula>
    </cfRule>
  </conditionalFormatting>
  <conditionalFormatting sqref="Z134">
    <cfRule type="cellIs" dxfId="2512" priority="3313" operator="greaterThan">
      <formula>Y134</formula>
    </cfRule>
  </conditionalFormatting>
  <conditionalFormatting sqref="Z134">
    <cfRule type="cellIs" dxfId="2511" priority="3312" operator="greaterThan">
      <formula>Y134</formula>
    </cfRule>
  </conditionalFormatting>
  <conditionalFormatting sqref="Z134">
    <cfRule type="cellIs" dxfId="2510" priority="3311" operator="greaterThan">
      <formula>Y134</formula>
    </cfRule>
  </conditionalFormatting>
  <conditionalFormatting sqref="Z134">
    <cfRule type="cellIs" dxfId="2509" priority="3310" operator="greaterThan">
      <formula>Y134</formula>
    </cfRule>
  </conditionalFormatting>
  <conditionalFormatting sqref="Z134">
    <cfRule type="cellIs" dxfId="2508" priority="3309" operator="greaterThan">
      <formula>Y134</formula>
    </cfRule>
  </conditionalFormatting>
  <conditionalFormatting sqref="Z85">
    <cfRule type="cellIs" dxfId="2507" priority="3308" operator="greaterThan">
      <formula>Y85</formula>
    </cfRule>
  </conditionalFormatting>
  <conditionalFormatting sqref="Z86">
    <cfRule type="cellIs" dxfId="2506" priority="3307" operator="greaterThan">
      <formula>Y86</formula>
    </cfRule>
  </conditionalFormatting>
  <conditionalFormatting sqref="Z86">
    <cfRule type="cellIs" dxfId="2505" priority="3306" operator="greaterThan">
      <formula>Y86</formula>
    </cfRule>
  </conditionalFormatting>
  <conditionalFormatting sqref="Z86">
    <cfRule type="cellIs" dxfId="2504" priority="3305" operator="greaterThan">
      <formula>Y86</formula>
    </cfRule>
  </conditionalFormatting>
  <conditionalFormatting sqref="Z86">
    <cfRule type="cellIs" dxfId="2503" priority="3304" operator="greaterThan">
      <formula>Y86</formula>
    </cfRule>
  </conditionalFormatting>
  <conditionalFormatting sqref="Z86">
    <cfRule type="cellIs" dxfId="2502" priority="3303" operator="greaterThan">
      <formula>Y86</formula>
    </cfRule>
  </conditionalFormatting>
  <conditionalFormatting sqref="Z86">
    <cfRule type="cellIs" dxfId="2501" priority="3302" operator="greaterThan">
      <formula>Y86</formula>
    </cfRule>
  </conditionalFormatting>
  <conditionalFormatting sqref="Z86">
    <cfRule type="cellIs" dxfId="2500" priority="3301" operator="greaterThan">
      <formula>Y86</formula>
    </cfRule>
  </conditionalFormatting>
  <conditionalFormatting sqref="Z86">
    <cfRule type="cellIs" dxfId="2499" priority="3300" operator="greaterThan">
      <formula>Y86</formula>
    </cfRule>
  </conditionalFormatting>
  <conditionalFormatting sqref="Z86">
    <cfRule type="cellIs" dxfId="2498" priority="3299" operator="greaterThan">
      <formula>Y86</formula>
    </cfRule>
  </conditionalFormatting>
  <conditionalFormatting sqref="Z86">
    <cfRule type="cellIs" dxfId="2497" priority="3298" operator="greaterThan">
      <formula>Y86</formula>
    </cfRule>
  </conditionalFormatting>
  <conditionalFormatting sqref="Z86">
    <cfRule type="cellIs" dxfId="2496" priority="3297" operator="greaterThan">
      <formula>Y86</formula>
    </cfRule>
  </conditionalFormatting>
  <conditionalFormatting sqref="Z87">
    <cfRule type="cellIs" dxfId="2495" priority="3296" operator="greaterThan">
      <formula>Y87</formula>
    </cfRule>
  </conditionalFormatting>
  <conditionalFormatting sqref="Z87">
    <cfRule type="cellIs" dxfId="2494" priority="3295" operator="greaterThan">
      <formula>Y87</formula>
    </cfRule>
  </conditionalFormatting>
  <conditionalFormatting sqref="Z87">
    <cfRule type="cellIs" dxfId="2493" priority="3294" operator="greaterThan">
      <formula>Y87</formula>
    </cfRule>
  </conditionalFormatting>
  <conditionalFormatting sqref="Z87">
    <cfRule type="cellIs" dxfId="2492" priority="3293" operator="greaterThan">
      <formula>Y87</formula>
    </cfRule>
  </conditionalFormatting>
  <conditionalFormatting sqref="Z87">
    <cfRule type="cellIs" dxfId="2491" priority="3292" operator="greaterThan">
      <formula>Y87</formula>
    </cfRule>
  </conditionalFormatting>
  <conditionalFormatting sqref="Z87">
    <cfRule type="cellIs" dxfId="2490" priority="3291" operator="greaterThan">
      <formula>Y87</formula>
    </cfRule>
  </conditionalFormatting>
  <conditionalFormatting sqref="Z87">
    <cfRule type="cellIs" dxfId="2489" priority="3290" operator="greaterThan">
      <formula>Y87</formula>
    </cfRule>
  </conditionalFormatting>
  <conditionalFormatting sqref="Z87">
    <cfRule type="cellIs" dxfId="2488" priority="3289" operator="greaterThan">
      <formula>Y87</formula>
    </cfRule>
  </conditionalFormatting>
  <conditionalFormatting sqref="Z87">
    <cfRule type="cellIs" dxfId="2487" priority="3288" operator="greaterThan">
      <formula>Y87</formula>
    </cfRule>
  </conditionalFormatting>
  <conditionalFormatting sqref="Z87">
    <cfRule type="cellIs" dxfId="2486" priority="3287" operator="greaterThan">
      <formula>Y87</formula>
    </cfRule>
  </conditionalFormatting>
  <conditionalFormatting sqref="Z87">
    <cfRule type="cellIs" dxfId="2485" priority="3286" operator="greaterThan">
      <formula>Y87</formula>
    </cfRule>
  </conditionalFormatting>
  <conditionalFormatting sqref="Z88">
    <cfRule type="cellIs" dxfId="2484" priority="3285" operator="greaterThan">
      <formula>Y88</formula>
    </cfRule>
  </conditionalFormatting>
  <conditionalFormatting sqref="Z88">
    <cfRule type="cellIs" dxfId="2483" priority="3284" operator="greaterThan">
      <formula>Y88</formula>
    </cfRule>
  </conditionalFormatting>
  <conditionalFormatting sqref="Z88">
    <cfRule type="cellIs" dxfId="2482" priority="3283" operator="greaterThan">
      <formula>Y88</formula>
    </cfRule>
  </conditionalFormatting>
  <conditionalFormatting sqref="Z88">
    <cfRule type="cellIs" dxfId="2481" priority="3282" operator="greaterThan">
      <formula>Y88</formula>
    </cfRule>
  </conditionalFormatting>
  <conditionalFormatting sqref="Z88">
    <cfRule type="cellIs" dxfId="2480" priority="3281" operator="greaterThan">
      <formula>Y88</formula>
    </cfRule>
  </conditionalFormatting>
  <conditionalFormatting sqref="Z88">
    <cfRule type="cellIs" dxfId="2479" priority="3280" operator="greaterThan">
      <formula>Y88</formula>
    </cfRule>
  </conditionalFormatting>
  <conditionalFormatting sqref="Z88">
    <cfRule type="cellIs" dxfId="2478" priority="3279" operator="greaterThan">
      <formula>Y88</formula>
    </cfRule>
  </conditionalFormatting>
  <conditionalFormatting sqref="Z88">
    <cfRule type="cellIs" dxfId="2477" priority="3278" operator="greaterThan">
      <formula>Y88</formula>
    </cfRule>
  </conditionalFormatting>
  <conditionalFormatting sqref="Z88">
    <cfRule type="cellIs" dxfId="2476" priority="3277" operator="greaterThan">
      <formula>Y88</formula>
    </cfRule>
  </conditionalFormatting>
  <conditionalFormatting sqref="Z88">
    <cfRule type="cellIs" dxfId="2475" priority="3276" operator="greaterThan">
      <formula>Y88</formula>
    </cfRule>
  </conditionalFormatting>
  <conditionalFormatting sqref="Z88">
    <cfRule type="cellIs" dxfId="2474" priority="3275" operator="greaterThan">
      <formula>Y88</formula>
    </cfRule>
  </conditionalFormatting>
  <conditionalFormatting sqref="Z89:Z90">
    <cfRule type="cellIs" dxfId="2473" priority="3274" operator="greaterThan">
      <formula>Y89</formula>
    </cfRule>
  </conditionalFormatting>
  <conditionalFormatting sqref="Z89:Z90">
    <cfRule type="cellIs" dxfId="2472" priority="3273" operator="greaterThan">
      <formula>Y89</formula>
    </cfRule>
  </conditionalFormatting>
  <conditionalFormatting sqref="Z89:Z90">
    <cfRule type="cellIs" dxfId="2471" priority="3272" operator="greaterThan">
      <formula>Y89</formula>
    </cfRule>
  </conditionalFormatting>
  <conditionalFormatting sqref="Z89:Z90">
    <cfRule type="cellIs" dxfId="2470" priority="3271" operator="greaterThan">
      <formula>Y89</formula>
    </cfRule>
  </conditionalFormatting>
  <conditionalFormatting sqref="Z89:Z90">
    <cfRule type="cellIs" dxfId="2469" priority="3270" operator="greaterThan">
      <formula>Y89</formula>
    </cfRule>
  </conditionalFormatting>
  <conditionalFormatting sqref="Z89:Z90">
    <cfRule type="cellIs" dxfId="2468" priority="3269" operator="greaterThan">
      <formula>Y89</formula>
    </cfRule>
  </conditionalFormatting>
  <conditionalFormatting sqref="Z89:Z90">
    <cfRule type="cellIs" dxfId="2467" priority="3268" operator="greaterThan">
      <formula>Y89</formula>
    </cfRule>
  </conditionalFormatting>
  <conditionalFormatting sqref="Z89:Z90">
    <cfRule type="cellIs" dxfId="2466" priority="3267" operator="greaterThan">
      <formula>Y89</formula>
    </cfRule>
  </conditionalFormatting>
  <conditionalFormatting sqref="Z89:Z90">
    <cfRule type="cellIs" dxfId="2465" priority="3266" operator="greaterThan">
      <formula>Y89</formula>
    </cfRule>
  </conditionalFormatting>
  <conditionalFormatting sqref="Z89:Z90">
    <cfRule type="cellIs" dxfId="2464" priority="3265" operator="greaterThan">
      <formula>Y89</formula>
    </cfRule>
  </conditionalFormatting>
  <conditionalFormatting sqref="Z89:Z90">
    <cfRule type="cellIs" dxfId="2463" priority="3264" operator="greaterThan">
      <formula>Y89</formula>
    </cfRule>
  </conditionalFormatting>
  <conditionalFormatting sqref="Z91:Z94">
    <cfRule type="cellIs" dxfId="2462" priority="3263" operator="greaterThan">
      <formula>Y91</formula>
    </cfRule>
  </conditionalFormatting>
  <conditionalFormatting sqref="Z91:Z94">
    <cfRule type="cellIs" dxfId="2461" priority="3262" operator="greaterThan">
      <formula>Y91</formula>
    </cfRule>
  </conditionalFormatting>
  <conditionalFormatting sqref="Z91:Z94">
    <cfRule type="cellIs" dxfId="2460" priority="3261" operator="greaterThan">
      <formula>Y91</formula>
    </cfRule>
  </conditionalFormatting>
  <conditionalFormatting sqref="Z91:Z94">
    <cfRule type="cellIs" dxfId="2459" priority="3260" operator="greaterThan">
      <formula>Y91</formula>
    </cfRule>
  </conditionalFormatting>
  <conditionalFormatting sqref="Z91:Z94">
    <cfRule type="cellIs" dxfId="2458" priority="3259" operator="greaterThan">
      <formula>Y91</formula>
    </cfRule>
  </conditionalFormatting>
  <conditionalFormatting sqref="Z91:Z94">
    <cfRule type="cellIs" dxfId="2457" priority="3258" operator="greaterThan">
      <formula>Y91</formula>
    </cfRule>
  </conditionalFormatting>
  <conditionalFormatting sqref="Z91:Z94">
    <cfRule type="cellIs" dxfId="2456" priority="3257" operator="greaterThan">
      <formula>Y91</formula>
    </cfRule>
  </conditionalFormatting>
  <conditionalFormatting sqref="Z91:Z94">
    <cfRule type="cellIs" dxfId="2455" priority="3256" operator="greaterThan">
      <formula>Y91</formula>
    </cfRule>
  </conditionalFormatting>
  <conditionalFormatting sqref="Z91:Z94">
    <cfRule type="cellIs" dxfId="2454" priority="3255" operator="greaterThan">
      <formula>Y91</formula>
    </cfRule>
  </conditionalFormatting>
  <conditionalFormatting sqref="Z91:Z94">
    <cfRule type="cellIs" dxfId="2453" priority="3254" operator="greaterThan">
      <formula>Y91</formula>
    </cfRule>
  </conditionalFormatting>
  <conditionalFormatting sqref="Z91:Z94">
    <cfRule type="cellIs" dxfId="2452" priority="3253" operator="greaterThan">
      <formula>Y91</formula>
    </cfRule>
  </conditionalFormatting>
  <conditionalFormatting sqref="Z122">
    <cfRule type="cellIs" dxfId="2451" priority="3229" operator="greaterThan">
      <formula>Y122</formula>
    </cfRule>
  </conditionalFormatting>
  <conditionalFormatting sqref="Z123:Z126">
    <cfRule type="cellIs" dxfId="2450" priority="3228" operator="greaterThan">
      <formula>Y123</formula>
    </cfRule>
  </conditionalFormatting>
  <conditionalFormatting sqref="Z127">
    <cfRule type="cellIs" dxfId="2449" priority="3227" operator="greaterThan">
      <formula>Y127</formula>
    </cfRule>
  </conditionalFormatting>
  <conditionalFormatting sqref="Z111">
    <cfRule type="cellIs" dxfId="2448" priority="3223" operator="lessThan">
      <formula>Y111</formula>
    </cfRule>
    <cfRule type="cellIs" dxfId="2447" priority="3224" operator="greaterThan">
      <formula>Y111</formula>
    </cfRule>
  </conditionalFormatting>
  <conditionalFormatting sqref="Z42">
    <cfRule type="cellIs" dxfId="2446" priority="3221" operator="lessThan">
      <formula>Y42</formula>
    </cfRule>
    <cfRule type="cellIs" dxfId="2445" priority="3222" operator="greaterThan">
      <formula>Y42</formula>
    </cfRule>
  </conditionalFormatting>
  <conditionalFormatting sqref="Z31">
    <cfRule type="cellIs" dxfId="2444" priority="3219" operator="lessThan">
      <formula>Y31</formula>
    </cfRule>
    <cfRule type="cellIs" dxfId="2443" priority="3220" operator="greaterThan">
      <formula>Y31</formula>
    </cfRule>
  </conditionalFormatting>
  <conditionalFormatting sqref="Z96">
    <cfRule type="cellIs" dxfId="2442" priority="3217" operator="lessThan">
      <formula>Y96</formula>
    </cfRule>
    <cfRule type="cellIs" dxfId="2441" priority="3218" operator="greaterThan">
      <formula>Y96</formula>
    </cfRule>
  </conditionalFormatting>
  <conditionalFormatting sqref="Z104">
    <cfRule type="cellIs" dxfId="2440" priority="3215" operator="lessThan">
      <formula>Y104</formula>
    </cfRule>
    <cfRule type="cellIs" dxfId="2439" priority="3216" operator="greaterThan">
      <formula>Y104</formula>
    </cfRule>
  </conditionalFormatting>
  <conditionalFormatting sqref="Z135">
    <cfRule type="cellIs" dxfId="2438" priority="3211" operator="lessThan">
      <formula>Y135</formula>
    </cfRule>
    <cfRule type="cellIs" dxfId="2437" priority="3212" operator="greaterThan">
      <formula>Y135</formula>
    </cfRule>
  </conditionalFormatting>
  <conditionalFormatting sqref="Z128">
    <cfRule type="cellIs" dxfId="2436" priority="3209" operator="lessThan">
      <formula>Y128</formula>
    </cfRule>
    <cfRule type="cellIs" dxfId="2435" priority="3210" operator="greaterThan">
      <formula>Y128</formula>
    </cfRule>
  </conditionalFormatting>
  <conditionalFormatting sqref="Z84">
    <cfRule type="cellIs" dxfId="2434" priority="3207" operator="lessThan">
      <formula>Y84</formula>
    </cfRule>
    <cfRule type="cellIs" dxfId="2433" priority="3208" operator="greaterThan">
      <formula>Y84</formula>
    </cfRule>
  </conditionalFormatting>
  <conditionalFormatting sqref="Z119">
    <cfRule type="cellIs" dxfId="2432" priority="3205" operator="lessThan">
      <formula>Y119</formula>
    </cfRule>
    <cfRule type="cellIs" dxfId="2431" priority="3206" operator="greaterThan">
      <formula>Y119</formula>
    </cfRule>
  </conditionalFormatting>
  <conditionalFormatting sqref="AC70">
    <cfRule type="cellIs" dxfId="2430" priority="3199" operator="lessThan">
      <formula>AB70</formula>
    </cfRule>
    <cfRule type="cellIs" dxfId="2429" priority="3200" operator="greaterThan">
      <formula>AB70</formula>
    </cfRule>
  </conditionalFormatting>
  <conditionalFormatting sqref="AC129:AC134">
    <cfRule type="cellIs" dxfId="2428" priority="3198" operator="greaterThan">
      <formula>AB129</formula>
    </cfRule>
  </conditionalFormatting>
  <conditionalFormatting sqref="AC136:AC143">
    <cfRule type="cellIs" dxfId="2427" priority="3197" operator="greaterThan">
      <formula>AB136</formula>
    </cfRule>
  </conditionalFormatting>
  <conditionalFormatting sqref="AC105:AC110">
    <cfRule type="cellIs" dxfId="2426" priority="3195" operator="greaterThan">
      <formula>AB105</formula>
    </cfRule>
  </conditionalFormatting>
  <conditionalFormatting sqref="AC105:AC110">
    <cfRule type="cellIs" dxfId="2425" priority="3194" operator="greaterThan">
      <formula>AB105</formula>
    </cfRule>
  </conditionalFormatting>
  <conditionalFormatting sqref="AC62">
    <cfRule type="cellIs" dxfId="2424" priority="3190" operator="greaterThan">
      <formula>AB62</formula>
    </cfRule>
  </conditionalFormatting>
  <conditionalFormatting sqref="AC63">
    <cfRule type="cellIs" dxfId="2423" priority="3189" operator="greaterThan">
      <formula>AB63</formula>
    </cfRule>
  </conditionalFormatting>
  <conditionalFormatting sqref="AC64">
    <cfRule type="cellIs" dxfId="2422" priority="3188" operator="greaterThan">
      <formula>AB64</formula>
    </cfRule>
  </conditionalFormatting>
  <conditionalFormatting sqref="AC65:AC68">
    <cfRule type="cellIs" dxfId="2421" priority="3187" operator="greaterThan">
      <formula>AB65</formula>
    </cfRule>
  </conditionalFormatting>
  <conditionalFormatting sqref="AC71">
    <cfRule type="cellIs" dxfId="2420" priority="3185" operator="greaterThan">
      <formula>AB71</formula>
    </cfRule>
  </conditionalFormatting>
  <conditionalFormatting sqref="AC72:AC73">
    <cfRule type="cellIs" dxfId="2419" priority="3183" operator="greaterThan">
      <formula>AB72</formula>
    </cfRule>
  </conditionalFormatting>
  <conditionalFormatting sqref="AC74:AC75">
    <cfRule type="cellIs" dxfId="2418" priority="3181" operator="greaterThan">
      <formula>AB74</formula>
    </cfRule>
  </conditionalFormatting>
  <conditionalFormatting sqref="AC74:AC75">
    <cfRule type="cellIs" dxfId="2417" priority="3180" operator="greaterThan">
      <formula>AB74</formula>
    </cfRule>
  </conditionalFormatting>
  <conditionalFormatting sqref="AC77">
    <cfRule type="cellIs" dxfId="2416" priority="3176" operator="greaterThan">
      <formula>AB77</formula>
    </cfRule>
  </conditionalFormatting>
  <conditionalFormatting sqref="AC78">
    <cfRule type="cellIs" dxfId="2415" priority="3175" operator="greaterThan">
      <formula>AB78</formula>
    </cfRule>
  </conditionalFormatting>
  <conditionalFormatting sqref="AC79:AC82">
    <cfRule type="cellIs" dxfId="2414" priority="3174" operator="greaterThan">
      <formula>AB79</formula>
    </cfRule>
  </conditionalFormatting>
  <conditionalFormatting sqref="AC46">
    <cfRule type="cellIs" dxfId="2413" priority="3170" operator="greaterThan">
      <formula>AB46</formula>
    </cfRule>
  </conditionalFormatting>
  <conditionalFormatting sqref="AC47">
    <cfRule type="cellIs" dxfId="2412" priority="3169" operator="greaterThan">
      <formula>AB47</formula>
    </cfRule>
  </conditionalFormatting>
  <conditionalFormatting sqref="AC48">
    <cfRule type="cellIs" dxfId="2411" priority="3168" operator="greaterThan">
      <formula>AB48</formula>
    </cfRule>
  </conditionalFormatting>
  <conditionalFormatting sqref="AC49:AC50">
    <cfRule type="cellIs" dxfId="2410" priority="3167" operator="greaterThan">
      <formula>AB49</formula>
    </cfRule>
  </conditionalFormatting>
  <conditionalFormatting sqref="AC51">
    <cfRule type="cellIs" dxfId="2409" priority="3166" operator="greaterThan">
      <formula>AB51</formula>
    </cfRule>
  </conditionalFormatting>
  <conditionalFormatting sqref="AC52">
    <cfRule type="cellIs" dxfId="2408" priority="3165" operator="greaterThan">
      <formula>AB52</formula>
    </cfRule>
  </conditionalFormatting>
  <conditionalFormatting sqref="AC53">
    <cfRule type="cellIs" dxfId="2407" priority="3164" operator="greaterThan">
      <formula>AB53</formula>
    </cfRule>
  </conditionalFormatting>
  <conditionalFormatting sqref="AC55">
    <cfRule type="cellIs" dxfId="2406" priority="3162" operator="greaterThan">
      <formula>AB55</formula>
    </cfRule>
  </conditionalFormatting>
  <conditionalFormatting sqref="AC60">
    <cfRule type="cellIs" dxfId="2405" priority="3161" operator="greaterThan">
      <formula>AB60</formula>
    </cfRule>
  </conditionalFormatting>
  <conditionalFormatting sqref="AC112">
    <cfRule type="cellIs" dxfId="2404" priority="3160" operator="greaterThan">
      <formula>AB112</formula>
    </cfRule>
  </conditionalFormatting>
  <conditionalFormatting sqref="AC112">
    <cfRule type="cellIs" dxfId="2403" priority="3159" operator="greaterThan">
      <formula>AB112</formula>
    </cfRule>
  </conditionalFormatting>
  <conditionalFormatting sqref="AC113">
    <cfRule type="cellIs" dxfId="2402" priority="3158" operator="greaterThan">
      <formula>AB113</formula>
    </cfRule>
  </conditionalFormatting>
  <conditionalFormatting sqref="AC113">
    <cfRule type="cellIs" dxfId="2401" priority="3157" operator="greaterThan">
      <formula>AB113</formula>
    </cfRule>
  </conditionalFormatting>
  <conditionalFormatting sqref="AC114:AC117">
    <cfRule type="cellIs" dxfId="2400" priority="3156" operator="greaterThan">
      <formula>AB114</formula>
    </cfRule>
  </conditionalFormatting>
  <conditionalFormatting sqref="AC114:AC117">
    <cfRule type="cellIs" dxfId="2399" priority="3155" operator="greaterThan">
      <formula>AB114</formula>
    </cfRule>
  </conditionalFormatting>
  <conditionalFormatting sqref="AC35">
    <cfRule type="cellIs" dxfId="2398" priority="3146" operator="greaterThan">
      <formula>AB35</formula>
    </cfRule>
  </conditionalFormatting>
  <conditionalFormatting sqref="AC35">
    <cfRule type="cellIs" dxfId="2397" priority="3145" operator="greaterThan">
      <formula>AB35</formula>
    </cfRule>
  </conditionalFormatting>
  <conditionalFormatting sqref="AC35">
    <cfRule type="cellIs" dxfId="2396" priority="3144" operator="greaterThan">
      <formula>AB35</formula>
    </cfRule>
  </conditionalFormatting>
  <conditionalFormatting sqref="AC36">
    <cfRule type="cellIs" dxfId="2395" priority="3143" operator="greaterThan">
      <formula>AB36</formula>
    </cfRule>
  </conditionalFormatting>
  <conditionalFormatting sqref="AC36">
    <cfRule type="cellIs" dxfId="2394" priority="3142" operator="greaterThan">
      <formula>AB36</formula>
    </cfRule>
  </conditionalFormatting>
  <conditionalFormatting sqref="AC36">
    <cfRule type="cellIs" dxfId="2393" priority="3141" operator="greaterThan">
      <formula>AB36</formula>
    </cfRule>
  </conditionalFormatting>
  <conditionalFormatting sqref="AC97:AC98">
    <cfRule type="cellIs" dxfId="2392" priority="3134" operator="greaterThan">
      <formula>AB97</formula>
    </cfRule>
  </conditionalFormatting>
  <conditionalFormatting sqref="AC97:AC98">
    <cfRule type="cellIs" dxfId="2391" priority="3133" operator="greaterThan">
      <formula>AB97</formula>
    </cfRule>
  </conditionalFormatting>
  <conditionalFormatting sqref="AC97:AC98">
    <cfRule type="cellIs" dxfId="2390" priority="3132" operator="greaterThan">
      <formula>AB97</formula>
    </cfRule>
  </conditionalFormatting>
  <conditionalFormatting sqref="AC97:AC98">
    <cfRule type="cellIs" dxfId="2389" priority="3131" operator="greaterThan">
      <formula>AB97</formula>
    </cfRule>
  </conditionalFormatting>
  <conditionalFormatting sqref="AC99:AC102">
    <cfRule type="cellIs" dxfId="2388" priority="3130" operator="greaterThan">
      <formula>AB99</formula>
    </cfRule>
  </conditionalFormatting>
  <conditionalFormatting sqref="AC99:AC102">
    <cfRule type="cellIs" dxfId="2387" priority="3129" operator="greaterThan">
      <formula>AB99</formula>
    </cfRule>
  </conditionalFormatting>
  <conditionalFormatting sqref="AC99:AC102">
    <cfRule type="cellIs" dxfId="2386" priority="3128" operator="greaterThan">
      <formula>AB99</formula>
    </cfRule>
  </conditionalFormatting>
  <conditionalFormatting sqref="AC99:AC102">
    <cfRule type="cellIs" dxfId="2385" priority="3127" operator="greaterThan">
      <formula>AB99</formula>
    </cfRule>
  </conditionalFormatting>
  <conditionalFormatting sqref="AC105">
    <cfRule type="cellIs" dxfId="2384" priority="3122" operator="greaterThan">
      <formula>AB105</formula>
    </cfRule>
  </conditionalFormatting>
  <conditionalFormatting sqref="AC105">
    <cfRule type="cellIs" dxfId="2383" priority="3121" operator="greaterThan">
      <formula>AB105</formula>
    </cfRule>
  </conditionalFormatting>
  <conditionalFormatting sqref="AC105">
    <cfRule type="cellIs" dxfId="2382" priority="3120" operator="greaterThan">
      <formula>AB105</formula>
    </cfRule>
  </conditionalFormatting>
  <conditionalFormatting sqref="AC105">
    <cfRule type="cellIs" dxfId="2381" priority="3119" operator="greaterThan">
      <formula>AB105</formula>
    </cfRule>
  </conditionalFormatting>
  <conditionalFormatting sqref="AC105">
    <cfRule type="cellIs" dxfId="2380" priority="3118" operator="greaterThan">
      <formula>AB105</formula>
    </cfRule>
  </conditionalFormatting>
  <conditionalFormatting sqref="AC106:AC109">
    <cfRule type="cellIs" dxfId="2379" priority="3117" operator="greaterThan">
      <formula>AB106</formula>
    </cfRule>
  </conditionalFormatting>
  <conditionalFormatting sqref="AC106:AC109">
    <cfRule type="cellIs" dxfId="2378" priority="3116" operator="greaterThan">
      <formula>AB106</formula>
    </cfRule>
  </conditionalFormatting>
  <conditionalFormatting sqref="AC106:AC109">
    <cfRule type="cellIs" dxfId="2377" priority="3115" operator="greaterThan">
      <formula>AB106</formula>
    </cfRule>
  </conditionalFormatting>
  <conditionalFormatting sqref="AC106:AC109">
    <cfRule type="cellIs" dxfId="2376" priority="3114" operator="greaterThan">
      <formula>AB106</formula>
    </cfRule>
  </conditionalFormatting>
  <conditionalFormatting sqref="AC106:AC109">
    <cfRule type="cellIs" dxfId="2375" priority="3113" operator="greaterThan">
      <formula>AB106</formula>
    </cfRule>
  </conditionalFormatting>
  <conditionalFormatting sqref="AC110">
    <cfRule type="cellIs" dxfId="2374" priority="3112" operator="greaterThan">
      <formula>AB110</formula>
    </cfRule>
  </conditionalFormatting>
  <conditionalFormatting sqref="AC110">
    <cfRule type="cellIs" dxfId="2373" priority="3111" operator="greaterThan">
      <formula>AB110</formula>
    </cfRule>
  </conditionalFormatting>
  <conditionalFormatting sqref="AC110">
    <cfRule type="cellIs" dxfId="2372" priority="3110" operator="greaterThan">
      <formula>AB110</formula>
    </cfRule>
  </conditionalFormatting>
  <conditionalFormatting sqref="AC110">
    <cfRule type="cellIs" dxfId="2371" priority="3109" operator="greaterThan">
      <formula>AB110</formula>
    </cfRule>
  </conditionalFormatting>
  <conditionalFormatting sqref="AC110">
    <cfRule type="cellIs" dxfId="2370" priority="3108" operator="greaterThan">
      <formula>AB110</formula>
    </cfRule>
  </conditionalFormatting>
  <conditionalFormatting sqref="AC136">
    <cfRule type="cellIs" dxfId="2369" priority="3079" operator="greaterThan">
      <formula>AB136</formula>
    </cfRule>
  </conditionalFormatting>
  <conditionalFormatting sqref="AC136">
    <cfRule type="cellIs" dxfId="2368" priority="3078" operator="greaterThan">
      <formula>AB136</formula>
    </cfRule>
  </conditionalFormatting>
  <conditionalFormatting sqref="AC136">
    <cfRule type="cellIs" dxfId="2367" priority="3077" operator="greaterThan">
      <formula>AB136</formula>
    </cfRule>
  </conditionalFormatting>
  <conditionalFormatting sqref="AC136">
    <cfRule type="cellIs" dxfId="2366" priority="3076" operator="greaterThan">
      <formula>AB136</formula>
    </cfRule>
  </conditionalFormatting>
  <conditionalFormatting sqref="AC136">
    <cfRule type="cellIs" dxfId="2365" priority="3075" operator="greaterThan">
      <formula>AB136</formula>
    </cfRule>
  </conditionalFormatting>
  <conditionalFormatting sqref="AC136">
    <cfRule type="cellIs" dxfId="2364" priority="3074" operator="greaterThan">
      <formula>AB136</formula>
    </cfRule>
  </conditionalFormatting>
  <conditionalFormatting sqref="AC136">
    <cfRule type="cellIs" dxfId="2363" priority="3073" operator="greaterThan">
      <formula>AB136</formula>
    </cfRule>
  </conditionalFormatting>
  <conditionalFormatting sqref="AC136">
    <cfRule type="cellIs" dxfId="2362" priority="3072" operator="greaterThan">
      <formula>AB136</formula>
    </cfRule>
  </conditionalFormatting>
  <conditionalFormatting sqref="AC137">
    <cfRule type="cellIs" dxfId="2361" priority="3071" operator="greaterThan">
      <formula>AB137</formula>
    </cfRule>
  </conditionalFormatting>
  <conditionalFormatting sqref="AC137">
    <cfRule type="cellIs" dxfId="2360" priority="3070" operator="greaterThan">
      <formula>AB137</formula>
    </cfRule>
  </conditionalFormatting>
  <conditionalFormatting sqref="AC137">
    <cfRule type="cellIs" dxfId="2359" priority="3069" operator="greaterThan">
      <formula>AB137</formula>
    </cfRule>
  </conditionalFormatting>
  <conditionalFormatting sqref="AC137">
    <cfRule type="cellIs" dxfId="2358" priority="3068" operator="greaterThan">
      <formula>AB137</formula>
    </cfRule>
  </conditionalFormatting>
  <conditionalFormatting sqref="AC137">
    <cfRule type="cellIs" dxfId="2357" priority="3067" operator="greaterThan">
      <formula>AB137</formula>
    </cfRule>
  </conditionalFormatting>
  <conditionalFormatting sqref="AC137">
    <cfRule type="cellIs" dxfId="2356" priority="3066" operator="greaterThan">
      <formula>AB137</formula>
    </cfRule>
  </conditionalFormatting>
  <conditionalFormatting sqref="AC137">
    <cfRule type="cellIs" dxfId="2355" priority="3065" operator="greaterThan">
      <formula>AB137</formula>
    </cfRule>
  </conditionalFormatting>
  <conditionalFormatting sqref="AC137">
    <cfRule type="cellIs" dxfId="2354" priority="3064" operator="greaterThan">
      <formula>AB137</formula>
    </cfRule>
  </conditionalFormatting>
  <conditionalFormatting sqref="AC138">
    <cfRule type="cellIs" dxfId="2353" priority="3063" operator="greaterThan">
      <formula>AB138</formula>
    </cfRule>
  </conditionalFormatting>
  <conditionalFormatting sqref="AC138">
    <cfRule type="cellIs" dxfId="2352" priority="3062" operator="greaterThan">
      <formula>AB138</formula>
    </cfRule>
  </conditionalFormatting>
  <conditionalFormatting sqref="AC138">
    <cfRule type="cellIs" dxfId="2351" priority="3061" operator="greaterThan">
      <formula>AB138</formula>
    </cfRule>
  </conditionalFormatting>
  <conditionalFormatting sqref="AC138">
    <cfRule type="cellIs" dxfId="2350" priority="3060" operator="greaterThan">
      <formula>AB138</formula>
    </cfRule>
  </conditionalFormatting>
  <conditionalFormatting sqref="AC138">
    <cfRule type="cellIs" dxfId="2349" priority="3059" operator="greaterThan">
      <formula>AB138</formula>
    </cfRule>
  </conditionalFormatting>
  <conditionalFormatting sqref="AC138">
    <cfRule type="cellIs" dxfId="2348" priority="3058" operator="greaterThan">
      <formula>AB138</formula>
    </cfRule>
  </conditionalFormatting>
  <conditionalFormatting sqref="AC138">
    <cfRule type="cellIs" dxfId="2347" priority="3057" operator="greaterThan">
      <formula>AB138</formula>
    </cfRule>
  </conditionalFormatting>
  <conditionalFormatting sqref="AC138">
    <cfRule type="cellIs" dxfId="2346" priority="3056" operator="greaterThan">
      <formula>AB138</formula>
    </cfRule>
  </conditionalFormatting>
  <conditionalFormatting sqref="AC139:AC142">
    <cfRule type="cellIs" dxfId="2345" priority="3055" operator="greaterThan">
      <formula>AB139</formula>
    </cfRule>
  </conditionalFormatting>
  <conditionalFormatting sqref="AC139:AC142">
    <cfRule type="cellIs" dxfId="2344" priority="3054" operator="greaterThan">
      <formula>AB139</formula>
    </cfRule>
  </conditionalFormatting>
  <conditionalFormatting sqref="AC139:AC142">
    <cfRule type="cellIs" dxfId="2343" priority="3053" operator="greaterThan">
      <formula>AB139</formula>
    </cfRule>
  </conditionalFormatting>
  <conditionalFormatting sqref="AC139:AC142">
    <cfRule type="cellIs" dxfId="2342" priority="3052" operator="greaterThan">
      <formula>AB139</formula>
    </cfRule>
  </conditionalFormatting>
  <conditionalFormatting sqref="AC139:AC142">
    <cfRule type="cellIs" dxfId="2341" priority="3051" operator="greaterThan">
      <formula>AB139</formula>
    </cfRule>
  </conditionalFormatting>
  <conditionalFormatting sqref="AC139:AC142">
    <cfRule type="cellIs" dxfId="2340" priority="3050" operator="greaterThan">
      <formula>AB139</formula>
    </cfRule>
  </conditionalFormatting>
  <conditionalFormatting sqref="AC139:AC142">
    <cfRule type="cellIs" dxfId="2339" priority="3049" operator="greaterThan">
      <formula>AB139</formula>
    </cfRule>
  </conditionalFormatting>
  <conditionalFormatting sqref="AC139:AC142">
    <cfRule type="cellIs" dxfId="2338" priority="3048" operator="greaterThan">
      <formula>AB139</formula>
    </cfRule>
  </conditionalFormatting>
  <conditionalFormatting sqref="AC143">
    <cfRule type="cellIs" dxfId="2337" priority="3047" operator="greaterThan">
      <formula>AB143</formula>
    </cfRule>
  </conditionalFormatting>
  <conditionalFormatting sqref="AC143">
    <cfRule type="cellIs" dxfId="2336" priority="3046" operator="greaterThan">
      <formula>AB143</formula>
    </cfRule>
  </conditionalFormatting>
  <conditionalFormatting sqref="AC143">
    <cfRule type="cellIs" dxfId="2335" priority="3045" operator="greaterThan">
      <formula>AB143</formula>
    </cfRule>
  </conditionalFormatting>
  <conditionalFormatting sqref="AC143">
    <cfRule type="cellIs" dxfId="2334" priority="3044" operator="greaterThan">
      <formula>AB143</formula>
    </cfRule>
  </conditionalFormatting>
  <conditionalFormatting sqref="AC143">
    <cfRule type="cellIs" dxfId="2333" priority="3043" operator="greaterThan">
      <formula>AB143</formula>
    </cfRule>
  </conditionalFormatting>
  <conditionalFormatting sqref="AC143">
    <cfRule type="cellIs" dxfId="2332" priority="3042" operator="greaterThan">
      <formula>AB143</formula>
    </cfRule>
  </conditionalFormatting>
  <conditionalFormatting sqref="AC143">
    <cfRule type="cellIs" dxfId="2331" priority="3041" operator="greaterThan">
      <formula>AB143</formula>
    </cfRule>
  </conditionalFormatting>
  <conditionalFormatting sqref="AC143">
    <cfRule type="cellIs" dxfId="2330" priority="3040" operator="greaterThan">
      <formula>AB143</formula>
    </cfRule>
  </conditionalFormatting>
  <conditionalFormatting sqref="AC129">
    <cfRule type="cellIs" dxfId="2329" priority="3039" operator="greaterThan">
      <formula>AB129</formula>
    </cfRule>
  </conditionalFormatting>
  <conditionalFormatting sqref="AC129">
    <cfRule type="cellIs" dxfId="2328" priority="3038" operator="greaterThan">
      <formula>AB129</formula>
    </cfRule>
  </conditionalFormatting>
  <conditionalFormatting sqref="AC129">
    <cfRule type="cellIs" dxfId="2327" priority="3037" operator="greaterThan">
      <formula>AB129</formula>
    </cfRule>
  </conditionalFormatting>
  <conditionalFormatting sqref="AC129">
    <cfRule type="cellIs" dxfId="2326" priority="3036" operator="greaterThan">
      <formula>AB129</formula>
    </cfRule>
  </conditionalFormatting>
  <conditionalFormatting sqref="AC129">
    <cfRule type="cellIs" dxfId="2325" priority="3035" operator="greaterThan">
      <formula>AB129</formula>
    </cfRule>
  </conditionalFormatting>
  <conditionalFormatting sqref="AC129">
    <cfRule type="cellIs" dxfId="2324" priority="3034" operator="greaterThan">
      <formula>AB129</formula>
    </cfRule>
  </conditionalFormatting>
  <conditionalFormatting sqref="AC129">
    <cfRule type="cellIs" dxfId="2323" priority="3033" operator="greaterThan">
      <formula>AB129</formula>
    </cfRule>
  </conditionalFormatting>
  <conditionalFormatting sqref="AC129">
    <cfRule type="cellIs" dxfId="2322" priority="3032" operator="greaterThan">
      <formula>AB129</formula>
    </cfRule>
  </conditionalFormatting>
  <conditionalFormatting sqref="AC129">
    <cfRule type="cellIs" dxfId="2321" priority="3031" operator="greaterThan">
      <formula>AB129</formula>
    </cfRule>
  </conditionalFormatting>
  <conditionalFormatting sqref="AC134">
    <cfRule type="cellIs" dxfId="2320" priority="3029" operator="greaterThan">
      <formula>AB134</formula>
    </cfRule>
  </conditionalFormatting>
  <conditionalFormatting sqref="AC134">
    <cfRule type="cellIs" dxfId="2319" priority="3028" operator="greaterThan">
      <formula>AB134</formula>
    </cfRule>
  </conditionalFormatting>
  <conditionalFormatting sqref="AC134">
    <cfRule type="cellIs" dxfId="2318" priority="3027" operator="greaterThan">
      <formula>AB134</formula>
    </cfRule>
  </conditionalFormatting>
  <conditionalFormatting sqref="AC134">
    <cfRule type="cellIs" dxfId="2317" priority="3026" operator="greaterThan">
      <formula>AB134</formula>
    </cfRule>
  </conditionalFormatting>
  <conditionalFormatting sqref="AC134">
    <cfRule type="cellIs" dxfId="2316" priority="3025" operator="greaterThan">
      <formula>AB134</formula>
    </cfRule>
  </conditionalFormatting>
  <conditionalFormatting sqref="AC134">
    <cfRule type="cellIs" dxfId="2315" priority="3024" operator="greaterThan">
      <formula>AB134</formula>
    </cfRule>
  </conditionalFormatting>
  <conditionalFormatting sqref="AC134">
    <cfRule type="cellIs" dxfId="2314" priority="3023" operator="greaterThan">
      <formula>AB134</formula>
    </cfRule>
  </conditionalFormatting>
  <conditionalFormatting sqref="AC134">
    <cfRule type="cellIs" dxfId="2313" priority="3022" operator="greaterThan">
      <formula>AB134</formula>
    </cfRule>
  </conditionalFormatting>
  <conditionalFormatting sqref="AC134">
    <cfRule type="cellIs" dxfId="2312" priority="3021" operator="greaterThan">
      <formula>AB134</formula>
    </cfRule>
  </conditionalFormatting>
  <conditionalFormatting sqref="AC134">
    <cfRule type="cellIs" dxfId="2311" priority="3020" operator="greaterThan">
      <formula>AB134</formula>
    </cfRule>
  </conditionalFormatting>
  <conditionalFormatting sqref="AC85">
    <cfRule type="cellIs" dxfId="2310" priority="3019" operator="greaterThan">
      <formula>AB85</formula>
    </cfRule>
  </conditionalFormatting>
  <conditionalFormatting sqref="AC86">
    <cfRule type="cellIs" dxfId="2309" priority="3018" operator="greaterThan">
      <formula>AB86</formula>
    </cfRule>
  </conditionalFormatting>
  <conditionalFormatting sqref="AC86">
    <cfRule type="cellIs" dxfId="2308" priority="3017" operator="greaterThan">
      <formula>AB86</formula>
    </cfRule>
  </conditionalFormatting>
  <conditionalFormatting sqref="AC86">
    <cfRule type="cellIs" dxfId="2307" priority="3016" operator="greaterThan">
      <formula>AB86</formula>
    </cfRule>
  </conditionalFormatting>
  <conditionalFormatting sqref="AC86">
    <cfRule type="cellIs" dxfId="2306" priority="3015" operator="greaterThan">
      <formula>AB86</formula>
    </cfRule>
  </conditionalFormatting>
  <conditionalFormatting sqref="AC86">
    <cfRule type="cellIs" dxfId="2305" priority="3014" operator="greaterThan">
      <formula>AB86</formula>
    </cfRule>
  </conditionalFormatting>
  <conditionalFormatting sqref="AC86">
    <cfRule type="cellIs" dxfId="2304" priority="3013" operator="greaterThan">
      <formula>AB86</formula>
    </cfRule>
  </conditionalFormatting>
  <conditionalFormatting sqref="AC86">
    <cfRule type="cellIs" dxfId="2303" priority="3012" operator="greaterThan">
      <formula>AB86</formula>
    </cfRule>
  </conditionalFormatting>
  <conditionalFormatting sqref="AC86">
    <cfRule type="cellIs" dxfId="2302" priority="3011" operator="greaterThan">
      <formula>AB86</formula>
    </cfRule>
  </conditionalFormatting>
  <conditionalFormatting sqref="AC86">
    <cfRule type="cellIs" dxfId="2301" priority="3010" operator="greaterThan">
      <formula>AB86</formula>
    </cfRule>
  </conditionalFormatting>
  <conditionalFormatting sqref="AC86">
    <cfRule type="cellIs" dxfId="2300" priority="3009" operator="greaterThan">
      <formula>AB86</formula>
    </cfRule>
  </conditionalFormatting>
  <conditionalFormatting sqref="AC86">
    <cfRule type="cellIs" dxfId="2299" priority="3008" operator="greaterThan">
      <formula>AB86</formula>
    </cfRule>
  </conditionalFormatting>
  <conditionalFormatting sqref="AC87">
    <cfRule type="cellIs" dxfId="2298" priority="3007" operator="greaterThan">
      <formula>AB87</formula>
    </cfRule>
  </conditionalFormatting>
  <conditionalFormatting sqref="AC87">
    <cfRule type="cellIs" dxfId="2297" priority="3006" operator="greaterThan">
      <formula>AB87</formula>
    </cfRule>
  </conditionalFormatting>
  <conditionalFormatting sqref="AC87">
    <cfRule type="cellIs" dxfId="2296" priority="3005" operator="greaterThan">
      <formula>AB87</formula>
    </cfRule>
  </conditionalFormatting>
  <conditionalFormatting sqref="AC87">
    <cfRule type="cellIs" dxfId="2295" priority="3004" operator="greaterThan">
      <formula>AB87</formula>
    </cfRule>
  </conditionalFormatting>
  <conditionalFormatting sqref="AC87">
    <cfRule type="cellIs" dxfId="2294" priority="3003" operator="greaterThan">
      <formula>AB87</formula>
    </cfRule>
  </conditionalFormatting>
  <conditionalFormatting sqref="AC87">
    <cfRule type="cellIs" dxfId="2293" priority="3002" operator="greaterThan">
      <formula>AB87</formula>
    </cfRule>
  </conditionalFormatting>
  <conditionalFormatting sqref="AC87">
    <cfRule type="cellIs" dxfId="2292" priority="3001" operator="greaterThan">
      <formula>AB87</formula>
    </cfRule>
  </conditionalFormatting>
  <conditionalFormatting sqref="AC87">
    <cfRule type="cellIs" dxfId="2291" priority="3000" operator="greaterThan">
      <formula>AB87</formula>
    </cfRule>
  </conditionalFormatting>
  <conditionalFormatting sqref="AC87">
    <cfRule type="cellIs" dxfId="2290" priority="2999" operator="greaterThan">
      <formula>AB87</formula>
    </cfRule>
  </conditionalFormatting>
  <conditionalFormatting sqref="AC87">
    <cfRule type="cellIs" dxfId="2289" priority="2998" operator="greaterThan">
      <formula>AB87</formula>
    </cfRule>
  </conditionalFormatting>
  <conditionalFormatting sqref="AC87">
    <cfRule type="cellIs" dxfId="2288" priority="2997" operator="greaterThan">
      <formula>AB87</formula>
    </cfRule>
  </conditionalFormatting>
  <conditionalFormatting sqref="AC88">
    <cfRule type="cellIs" dxfId="2287" priority="2996" operator="greaterThan">
      <formula>AB88</formula>
    </cfRule>
  </conditionalFormatting>
  <conditionalFormatting sqref="AC88">
    <cfRule type="cellIs" dxfId="2286" priority="2995" operator="greaterThan">
      <formula>AB88</formula>
    </cfRule>
  </conditionalFormatting>
  <conditionalFormatting sqref="AC88">
    <cfRule type="cellIs" dxfId="2285" priority="2994" operator="greaterThan">
      <formula>AB88</formula>
    </cfRule>
  </conditionalFormatting>
  <conditionalFormatting sqref="AC88">
    <cfRule type="cellIs" dxfId="2284" priority="2993" operator="greaterThan">
      <formula>AB88</formula>
    </cfRule>
  </conditionalFormatting>
  <conditionalFormatting sqref="AC88">
    <cfRule type="cellIs" dxfId="2283" priority="2992" operator="greaterThan">
      <formula>AB88</formula>
    </cfRule>
  </conditionalFormatting>
  <conditionalFormatting sqref="AC88">
    <cfRule type="cellIs" dxfId="2282" priority="2991" operator="greaterThan">
      <formula>AB88</formula>
    </cfRule>
  </conditionalFormatting>
  <conditionalFormatting sqref="AC88">
    <cfRule type="cellIs" dxfId="2281" priority="2990" operator="greaterThan">
      <formula>AB88</formula>
    </cfRule>
  </conditionalFormatting>
  <conditionalFormatting sqref="AC88">
    <cfRule type="cellIs" dxfId="2280" priority="2989" operator="greaterThan">
      <formula>AB88</formula>
    </cfRule>
  </conditionalFormatting>
  <conditionalFormatting sqref="AC88">
    <cfRule type="cellIs" dxfId="2279" priority="2988" operator="greaterThan">
      <formula>AB88</formula>
    </cfRule>
  </conditionalFormatting>
  <conditionalFormatting sqref="AC88">
    <cfRule type="cellIs" dxfId="2278" priority="2987" operator="greaterThan">
      <formula>AB88</formula>
    </cfRule>
  </conditionalFormatting>
  <conditionalFormatting sqref="AC88">
    <cfRule type="cellIs" dxfId="2277" priority="2986" operator="greaterThan">
      <formula>AB88</formula>
    </cfRule>
  </conditionalFormatting>
  <conditionalFormatting sqref="AC89:AC90">
    <cfRule type="cellIs" dxfId="2276" priority="2985" operator="greaterThan">
      <formula>AB89</formula>
    </cfRule>
  </conditionalFormatting>
  <conditionalFormatting sqref="AC89:AC90">
    <cfRule type="cellIs" dxfId="2275" priority="2984" operator="greaterThan">
      <formula>AB89</formula>
    </cfRule>
  </conditionalFormatting>
  <conditionalFormatting sqref="AC89:AC90">
    <cfRule type="cellIs" dxfId="2274" priority="2983" operator="greaterThan">
      <formula>AB89</formula>
    </cfRule>
  </conditionalFormatting>
  <conditionalFormatting sqref="AC89:AC90">
    <cfRule type="cellIs" dxfId="2273" priority="2982" operator="greaterThan">
      <formula>AB89</formula>
    </cfRule>
  </conditionalFormatting>
  <conditionalFormatting sqref="AC89:AC90">
    <cfRule type="cellIs" dxfId="2272" priority="2981" operator="greaterThan">
      <formula>AB89</formula>
    </cfRule>
  </conditionalFormatting>
  <conditionalFormatting sqref="AC89:AC90">
    <cfRule type="cellIs" dxfId="2271" priority="2980" operator="greaterThan">
      <formula>AB89</formula>
    </cfRule>
  </conditionalFormatting>
  <conditionalFormatting sqref="AC89:AC90">
    <cfRule type="cellIs" dxfId="2270" priority="2979" operator="greaterThan">
      <formula>AB89</formula>
    </cfRule>
  </conditionalFormatting>
  <conditionalFormatting sqref="AC89:AC90">
    <cfRule type="cellIs" dxfId="2269" priority="2978" operator="greaterThan">
      <formula>AB89</formula>
    </cfRule>
  </conditionalFormatting>
  <conditionalFormatting sqref="AC89:AC90">
    <cfRule type="cellIs" dxfId="2268" priority="2977" operator="greaterThan">
      <formula>AB89</formula>
    </cfRule>
  </conditionalFormatting>
  <conditionalFormatting sqref="AC89:AC90">
    <cfRule type="cellIs" dxfId="2267" priority="2976" operator="greaterThan">
      <formula>AB89</formula>
    </cfRule>
  </conditionalFormatting>
  <conditionalFormatting sqref="AC89:AC90">
    <cfRule type="cellIs" dxfId="2266" priority="2975" operator="greaterThan">
      <formula>AB89</formula>
    </cfRule>
  </conditionalFormatting>
  <conditionalFormatting sqref="AC91:AC94">
    <cfRule type="cellIs" dxfId="2265" priority="2974" operator="greaterThan">
      <formula>AB91</formula>
    </cfRule>
  </conditionalFormatting>
  <conditionalFormatting sqref="AC91:AC94">
    <cfRule type="cellIs" dxfId="2264" priority="2973" operator="greaterThan">
      <formula>AB91</formula>
    </cfRule>
  </conditionalFormatting>
  <conditionalFormatting sqref="AC91:AC94">
    <cfRule type="cellIs" dxfId="2263" priority="2972" operator="greaterThan">
      <formula>AB91</formula>
    </cfRule>
  </conditionalFormatting>
  <conditionalFormatting sqref="AC91:AC94">
    <cfRule type="cellIs" dxfId="2262" priority="2971" operator="greaterThan">
      <formula>AB91</formula>
    </cfRule>
  </conditionalFormatting>
  <conditionalFormatting sqref="AC91:AC94">
    <cfRule type="cellIs" dxfId="2261" priority="2970" operator="greaterThan">
      <formula>AB91</formula>
    </cfRule>
  </conditionalFormatting>
  <conditionalFormatting sqref="AC91:AC94">
    <cfRule type="cellIs" dxfId="2260" priority="2969" operator="greaterThan">
      <formula>AB91</formula>
    </cfRule>
  </conditionalFormatting>
  <conditionalFormatting sqref="AC91:AC94">
    <cfRule type="cellIs" dxfId="2259" priority="2968" operator="greaterThan">
      <formula>AB91</formula>
    </cfRule>
  </conditionalFormatting>
  <conditionalFormatting sqref="AC91:AC94">
    <cfRule type="cellIs" dxfId="2258" priority="2967" operator="greaterThan">
      <formula>AB91</formula>
    </cfRule>
  </conditionalFormatting>
  <conditionalFormatting sqref="AC91:AC94">
    <cfRule type="cellIs" dxfId="2257" priority="2966" operator="greaterThan">
      <formula>AB91</formula>
    </cfRule>
  </conditionalFormatting>
  <conditionalFormatting sqref="AC91:AC94">
    <cfRule type="cellIs" dxfId="2256" priority="2965" operator="greaterThan">
      <formula>AB91</formula>
    </cfRule>
  </conditionalFormatting>
  <conditionalFormatting sqref="AC91:AC94">
    <cfRule type="cellIs" dxfId="2255" priority="2964" operator="greaterThan">
      <formula>AB91</formula>
    </cfRule>
  </conditionalFormatting>
  <conditionalFormatting sqref="AC122">
    <cfRule type="cellIs" dxfId="2254" priority="2940" operator="greaterThan">
      <formula>AB122</formula>
    </cfRule>
  </conditionalFormatting>
  <conditionalFormatting sqref="AC123:AC126">
    <cfRule type="cellIs" dxfId="2253" priority="2939" operator="greaterThan">
      <formula>AB123</formula>
    </cfRule>
  </conditionalFormatting>
  <conditionalFormatting sqref="AC127">
    <cfRule type="cellIs" dxfId="2252" priority="2938" operator="greaterThan">
      <formula>AB127</formula>
    </cfRule>
  </conditionalFormatting>
  <conditionalFormatting sqref="AC111">
    <cfRule type="cellIs" dxfId="2251" priority="2934" operator="lessThan">
      <formula>AB111</formula>
    </cfRule>
    <cfRule type="cellIs" dxfId="2250" priority="2935" operator="greaterThan">
      <formula>AB111</formula>
    </cfRule>
  </conditionalFormatting>
  <conditionalFormatting sqref="AC42">
    <cfRule type="cellIs" dxfId="2249" priority="2932" operator="lessThan">
      <formula>AB42</formula>
    </cfRule>
    <cfRule type="cellIs" dxfId="2248" priority="2933" operator="greaterThan">
      <formula>AB42</formula>
    </cfRule>
  </conditionalFormatting>
  <conditionalFormatting sqref="AC31">
    <cfRule type="cellIs" dxfId="2247" priority="2930" operator="lessThan">
      <formula>AB31</formula>
    </cfRule>
    <cfRule type="cellIs" dxfId="2246" priority="2931" operator="greaterThan">
      <formula>AB31</formula>
    </cfRule>
  </conditionalFormatting>
  <conditionalFormatting sqref="AC96">
    <cfRule type="cellIs" dxfId="2245" priority="2928" operator="lessThan">
      <formula>AB96</formula>
    </cfRule>
    <cfRule type="cellIs" dxfId="2244" priority="2929" operator="greaterThan">
      <formula>AB96</formula>
    </cfRule>
  </conditionalFormatting>
  <conditionalFormatting sqref="AC104">
    <cfRule type="cellIs" dxfId="2243" priority="2926" operator="lessThan">
      <formula>AB104</formula>
    </cfRule>
    <cfRule type="cellIs" dxfId="2242" priority="2927" operator="greaterThan">
      <formula>AB104</formula>
    </cfRule>
  </conditionalFormatting>
  <conditionalFormatting sqref="AC135">
    <cfRule type="cellIs" dxfId="2241" priority="2922" operator="lessThan">
      <formula>AB135</formula>
    </cfRule>
    <cfRule type="cellIs" dxfId="2240" priority="2923" operator="greaterThan">
      <formula>AB135</formula>
    </cfRule>
  </conditionalFormatting>
  <conditionalFormatting sqref="AC128">
    <cfRule type="cellIs" dxfId="2239" priority="2920" operator="lessThan">
      <formula>AB128</formula>
    </cfRule>
    <cfRule type="cellIs" dxfId="2238" priority="2921" operator="greaterThan">
      <formula>AB128</formula>
    </cfRule>
  </conditionalFormatting>
  <conditionalFormatting sqref="AC84">
    <cfRule type="cellIs" dxfId="2237" priority="2918" operator="lessThan">
      <formula>AB84</formula>
    </cfRule>
    <cfRule type="cellIs" dxfId="2236" priority="2919" operator="greaterThan">
      <formula>AB84</formula>
    </cfRule>
  </conditionalFormatting>
  <conditionalFormatting sqref="AC119">
    <cfRule type="cellIs" dxfId="2235" priority="2916" operator="lessThan">
      <formula>AB119</formula>
    </cfRule>
    <cfRule type="cellIs" dxfId="2234" priority="2917" operator="greaterThan">
      <formula>AB119</formula>
    </cfRule>
  </conditionalFormatting>
  <conditionalFormatting sqref="AF70">
    <cfRule type="cellIs" dxfId="2233" priority="2910" operator="lessThan">
      <formula>AE70</formula>
    </cfRule>
    <cfRule type="cellIs" dxfId="2232" priority="2911" operator="greaterThan">
      <formula>AE70</formula>
    </cfRule>
  </conditionalFormatting>
  <conditionalFormatting sqref="AF129:AF134">
    <cfRule type="cellIs" dxfId="2231" priority="2909" operator="greaterThan">
      <formula>AE129</formula>
    </cfRule>
  </conditionalFormatting>
  <conditionalFormatting sqref="AF136:AF143">
    <cfRule type="cellIs" dxfId="2230" priority="2908" operator="greaterThan">
      <formula>AE136</formula>
    </cfRule>
  </conditionalFormatting>
  <conditionalFormatting sqref="AF105:AF110">
    <cfRule type="cellIs" dxfId="2229" priority="2906" operator="greaterThan">
      <formula>AE105</formula>
    </cfRule>
  </conditionalFormatting>
  <conditionalFormatting sqref="AF105:AF110">
    <cfRule type="cellIs" dxfId="2228" priority="2905" operator="greaterThan">
      <formula>AE105</formula>
    </cfRule>
  </conditionalFormatting>
  <conditionalFormatting sqref="AF62">
    <cfRule type="cellIs" dxfId="2227" priority="2901" operator="greaterThan">
      <formula>AE62</formula>
    </cfRule>
  </conditionalFormatting>
  <conditionalFormatting sqref="AF63">
    <cfRule type="cellIs" dxfId="2226" priority="2900" operator="greaterThan">
      <formula>AE63</formula>
    </cfRule>
  </conditionalFormatting>
  <conditionalFormatting sqref="AF64">
    <cfRule type="cellIs" dxfId="2225" priority="2899" operator="greaterThan">
      <formula>AE64</formula>
    </cfRule>
  </conditionalFormatting>
  <conditionalFormatting sqref="AF65:AF68">
    <cfRule type="cellIs" dxfId="2224" priority="2898" operator="greaterThan">
      <formula>AE65</formula>
    </cfRule>
  </conditionalFormatting>
  <conditionalFormatting sqref="AF71">
    <cfRule type="cellIs" dxfId="2223" priority="2896" operator="greaterThan">
      <formula>AE71</formula>
    </cfRule>
  </conditionalFormatting>
  <conditionalFormatting sqref="AF72:AF73">
    <cfRule type="cellIs" dxfId="2222" priority="2894" operator="greaterThan">
      <formula>AE72</formula>
    </cfRule>
  </conditionalFormatting>
  <conditionalFormatting sqref="AF74:AF75">
    <cfRule type="cellIs" dxfId="2221" priority="2892" operator="greaterThan">
      <formula>AE74</formula>
    </cfRule>
  </conditionalFormatting>
  <conditionalFormatting sqref="AF74:AF75">
    <cfRule type="cellIs" dxfId="2220" priority="2891" operator="greaterThan">
      <formula>AE74</formula>
    </cfRule>
  </conditionalFormatting>
  <conditionalFormatting sqref="AF77">
    <cfRule type="cellIs" dxfId="2219" priority="2887" operator="greaterThan">
      <formula>AE77</formula>
    </cfRule>
  </conditionalFormatting>
  <conditionalFormatting sqref="AF78">
    <cfRule type="cellIs" dxfId="2218" priority="2886" operator="greaterThan">
      <formula>AE78</formula>
    </cfRule>
  </conditionalFormatting>
  <conditionalFormatting sqref="AF79:AF82">
    <cfRule type="cellIs" dxfId="2217" priority="2885" operator="greaterThan">
      <formula>AE79</formula>
    </cfRule>
  </conditionalFormatting>
  <conditionalFormatting sqref="AF46">
    <cfRule type="cellIs" dxfId="2216" priority="2881" operator="greaterThan">
      <formula>AE46</formula>
    </cfRule>
  </conditionalFormatting>
  <conditionalFormatting sqref="AF47">
    <cfRule type="cellIs" dxfId="2215" priority="2880" operator="greaterThan">
      <formula>AE47</formula>
    </cfRule>
  </conditionalFormatting>
  <conditionalFormatting sqref="AF48">
    <cfRule type="cellIs" dxfId="2214" priority="2879" operator="greaterThan">
      <formula>AE48</formula>
    </cfRule>
  </conditionalFormatting>
  <conditionalFormatting sqref="AF49:AF50">
    <cfRule type="cellIs" dxfId="2213" priority="2878" operator="greaterThan">
      <formula>AE49</formula>
    </cfRule>
  </conditionalFormatting>
  <conditionalFormatting sqref="AF51">
    <cfRule type="cellIs" dxfId="2212" priority="2877" operator="greaterThan">
      <formula>AE51</formula>
    </cfRule>
  </conditionalFormatting>
  <conditionalFormatting sqref="AF52">
    <cfRule type="cellIs" dxfId="2211" priority="2876" operator="greaterThan">
      <formula>AE52</formula>
    </cfRule>
  </conditionalFormatting>
  <conditionalFormatting sqref="AF53">
    <cfRule type="cellIs" dxfId="2210" priority="2875" operator="greaterThan">
      <formula>AE53</formula>
    </cfRule>
  </conditionalFormatting>
  <conditionalFormatting sqref="AF55">
    <cfRule type="cellIs" dxfId="2209" priority="2873" operator="greaterThan">
      <formula>AE55</formula>
    </cfRule>
  </conditionalFormatting>
  <conditionalFormatting sqref="AF60">
    <cfRule type="cellIs" dxfId="2208" priority="2872" operator="greaterThan">
      <formula>AE60</formula>
    </cfRule>
  </conditionalFormatting>
  <conditionalFormatting sqref="AF112">
    <cfRule type="cellIs" dxfId="2207" priority="2871" operator="greaterThan">
      <formula>AE112</formula>
    </cfRule>
  </conditionalFormatting>
  <conditionalFormatting sqref="AF112">
    <cfRule type="cellIs" dxfId="2206" priority="2870" operator="greaterThan">
      <formula>AE112</formula>
    </cfRule>
  </conditionalFormatting>
  <conditionalFormatting sqref="AF113">
    <cfRule type="cellIs" dxfId="2205" priority="2869" operator="greaterThan">
      <formula>AE113</formula>
    </cfRule>
  </conditionalFormatting>
  <conditionalFormatting sqref="AF113">
    <cfRule type="cellIs" dxfId="2204" priority="2868" operator="greaterThan">
      <formula>AE113</formula>
    </cfRule>
  </conditionalFormatting>
  <conditionalFormatting sqref="AF114:AF117">
    <cfRule type="cellIs" dxfId="2203" priority="2867" operator="greaterThan">
      <formula>AE114</formula>
    </cfRule>
  </conditionalFormatting>
  <conditionalFormatting sqref="AF114:AF117">
    <cfRule type="cellIs" dxfId="2202" priority="2866" operator="greaterThan">
      <formula>AE114</formula>
    </cfRule>
  </conditionalFormatting>
  <conditionalFormatting sqref="AF35">
    <cfRule type="cellIs" dxfId="2201" priority="2857" operator="greaterThan">
      <formula>AE35</formula>
    </cfRule>
  </conditionalFormatting>
  <conditionalFormatting sqref="AF35">
    <cfRule type="cellIs" dxfId="2200" priority="2856" operator="greaterThan">
      <formula>AE35</formula>
    </cfRule>
  </conditionalFormatting>
  <conditionalFormatting sqref="AF35">
    <cfRule type="cellIs" dxfId="2199" priority="2855" operator="greaterThan">
      <formula>AE35</formula>
    </cfRule>
  </conditionalFormatting>
  <conditionalFormatting sqref="AF36">
    <cfRule type="cellIs" dxfId="2198" priority="2854" operator="greaterThan">
      <formula>AE36</formula>
    </cfRule>
  </conditionalFormatting>
  <conditionalFormatting sqref="AF36">
    <cfRule type="cellIs" dxfId="2197" priority="2853" operator="greaterThan">
      <formula>AE36</formula>
    </cfRule>
  </conditionalFormatting>
  <conditionalFormatting sqref="AF36">
    <cfRule type="cellIs" dxfId="2196" priority="2852" operator="greaterThan">
      <formula>AE36</formula>
    </cfRule>
  </conditionalFormatting>
  <conditionalFormatting sqref="AF97:AF98">
    <cfRule type="cellIs" dxfId="2195" priority="2845" operator="greaterThan">
      <formula>AE97</formula>
    </cfRule>
  </conditionalFormatting>
  <conditionalFormatting sqref="AF97:AF98">
    <cfRule type="cellIs" dxfId="2194" priority="2844" operator="greaterThan">
      <formula>AE97</formula>
    </cfRule>
  </conditionalFormatting>
  <conditionalFormatting sqref="AF97:AF98">
    <cfRule type="cellIs" dxfId="2193" priority="2843" operator="greaterThan">
      <formula>AE97</formula>
    </cfRule>
  </conditionalFormatting>
  <conditionalFormatting sqref="AF97:AF98">
    <cfRule type="cellIs" dxfId="2192" priority="2842" operator="greaterThan">
      <formula>AE97</formula>
    </cfRule>
  </conditionalFormatting>
  <conditionalFormatting sqref="AF99:AF102">
    <cfRule type="cellIs" dxfId="2191" priority="2841" operator="greaterThan">
      <formula>AE99</formula>
    </cfRule>
  </conditionalFormatting>
  <conditionalFormatting sqref="AF99:AF102">
    <cfRule type="cellIs" dxfId="2190" priority="2840" operator="greaterThan">
      <formula>AE99</formula>
    </cfRule>
  </conditionalFormatting>
  <conditionalFormatting sqref="AF99:AF102">
    <cfRule type="cellIs" dxfId="2189" priority="2839" operator="greaterThan">
      <formula>AE99</formula>
    </cfRule>
  </conditionalFormatting>
  <conditionalFormatting sqref="AF99:AF102">
    <cfRule type="cellIs" dxfId="2188" priority="2838" operator="greaterThan">
      <formula>AE99</formula>
    </cfRule>
  </conditionalFormatting>
  <conditionalFormatting sqref="AF105">
    <cfRule type="cellIs" dxfId="2187" priority="2833" operator="greaterThan">
      <formula>AE105</formula>
    </cfRule>
  </conditionalFormatting>
  <conditionalFormatting sqref="AF105">
    <cfRule type="cellIs" dxfId="2186" priority="2832" operator="greaterThan">
      <formula>AE105</formula>
    </cfRule>
  </conditionalFormatting>
  <conditionalFormatting sqref="AF105">
    <cfRule type="cellIs" dxfId="2185" priority="2831" operator="greaterThan">
      <formula>AE105</formula>
    </cfRule>
  </conditionalFormatting>
  <conditionalFormatting sqref="AF105">
    <cfRule type="cellIs" dxfId="2184" priority="2830" operator="greaterThan">
      <formula>AE105</formula>
    </cfRule>
  </conditionalFormatting>
  <conditionalFormatting sqref="AF105">
    <cfRule type="cellIs" dxfId="2183" priority="2829" operator="greaterThan">
      <formula>AE105</formula>
    </cfRule>
  </conditionalFormatting>
  <conditionalFormatting sqref="AF106:AF109">
    <cfRule type="cellIs" dxfId="2182" priority="2828" operator="greaterThan">
      <formula>AE106</formula>
    </cfRule>
  </conditionalFormatting>
  <conditionalFormatting sqref="AF106:AF109">
    <cfRule type="cellIs" dxfId="2181" priority="2827" operator="greaterThan">
      <formula>AE106</formula>
    </cfRule>
  </conditionalFormatting>
  <conditionalFormatting sqref="AF106:AF109">
    <cfRule type="cellIs" dxfId="2180" priority="2826" operator="greaterThan">
      <formula>AE106</formula>
    </cfRule>
  </conditionalFormatting>
  <conditionalFormatting sqref="AF106:AF109">
    <cfRule type="cellIs" dxfId="2179" priority="2825" operator="greaterThan">
      <formula>AE106</formula>
    </cfRule>
  </conditionalFormatting>
  <conditionalFormatting sqref="AF106:AF109">
    <cfRule type="cellIs" dxfId="2178" priority="2824" operator="greaterThan">
      <formula>AE106</formula>
    </cfRule>
  </conditionalFormatting>
  <conditionalFormatting sqref="AF110">
    <cfRule type="cellIs" dxfId="2177" priority="2823" operator="greaterThan">
      <formula>AE110</formula>
    </cfRule>
  </conditionalFormatting>
  <conditionalFormatting sqref="AF110">
    <cfRule type="cellIs" dxfId="2176" priority="2822" operator="greaterThan">
      <formula>AE110</formula>
    </cfRule>
  </conditionalFormatting>
  <conditionalFormatting sqref="AF110">
    <cfRule type="cellIs" dxfId="2175" priority="2821" operator="greaterThan">
      <formula>AE110</formula>
    </cfRule>
  </conditionalFormatting>
  <conditionalFormatting sqref="AF110">
    <cfRule type="cellIs" dxfId="2174" priority="2820" operator="greaterThan">
      <formula>AE110</formula>
    </cfRule>
  </conditionalFormatting>
  <conditionalFormatting sqref="AF110">
    <cfRule type="cellIs" dxfId="2173" priority="2819" operator="greaterThan">
      <formula>AE110</formula>
    </cfRule>
  </conditionalFormatting>
  <conditionalFormatting sqref="AF136">
    <cfRule type="cellIs" dxfId="2172" priority="2790" operator="greaterThan">
      <formula>AE136</formula>
    </cfRule>
  </conditionalFormatting>
  <conditionalFormatting sqref="AF136">
    <cfRule type="cellIs" dxfId="2171" priority="2789" operator="greaterThan">
      <formula>AE136</formula>
    </cfRule>
  </conditionalFormatting>
  <conditionalFormatting sqref="AF136">
    <cfRule type="cellIs" dxfId="2170" priority="2788" operator="greaterThan">
      <formula>AE136</formula>
    </cfRule>
  </conditionalFormatting>
  <conditionalFormatting sqref="AF136">
    <cfRule type="cellIs" dxfId="2169" priority="2787" operator="greaterThan">
      <formula>AE136</formula>
    </cfRule>
  </conditionalFormatting>
  <conditionalFormatting sqref="AF136">
    <cfRule type="cellIs" dxfId="2168" priority="2786" operator="greaterThan">
      <formula>AE136</formula>
    </cfRule>
  </conditionalFormatting>
  <conditionalFormatting sqref="AF136">
    <cfRule type="cellIs" dxfId="2167" priority="2785" operator="greaterThan">
      <formula>AE136</formula>
    </cfRule>
  </conditionalFormatting>
  <conditionalFormatting sqref="AF136">
    <cfRule type="cellIs" dxfId="2166" priority="2784" operator="greaterThan">
      <formula>AE136</formula>
    </cfRule>
  </conditionalFormatting>
  <conditionalFormatting sqref="AF136">
    <cfRule type="cellIs" dxfId="2165" priority="2783" operator="greaterThan">
      <formula>AE136</formula>
    </cfRule>
  </conditionalFormatting>
  <conditionalFormatting sqref="AF137">
    <cfRule type="cellIs" dxfId="2164" priority="2782" operator="greaterThan">
      <formula>AE137</formula>
    </cfRule>
  </conditionalFormatting>
  <conditionalFormatting sqref="AF137">
    <cfRule type="cellIs" dxfId="2163" priority="2781" operator="greaterThan">
      <formula>AE137</formula>
    </cfRule>
  </conditionalFormatting>
  <conditionalFormatting sqref="AF137">
    <cfRule type="cellIs" dxfId="2162" priority="2780" operator="greaterThan">
      <formula>AE137</formula>
    </cfRule>
  </conditionalFormatting>
  <conditionalFormatting sqref="AF137">
    <cfRule type="cellIs" dxfId="2161" priority="2779" operator="greaterThan">
      <formula>AE137</formula>
    </cfRule>
  </conditionalFormatting>
  <conditionalFormatting sqref="AF137">
    <cfRule type="cellIs" dxfId="2160" priority="2778" operator="greaterThan">
      <formula>AE137</formula>
    </cfRule>
  </conditionalFormatting>
  <conditionalFormatting sqref="AF137">
    <cfRule type="cellIs" dxfId="2159" priority="2777" operator="greaterThan">
      <formula>AE137</formula>
    </cfRule>
  </conditionalFormatting>
  <conditionalFormatting sqref="AF137">
    <cfRule type="cellIs" dxfId="2158" priority="2776" operator="greaterThan">
      <formula>AE137</formula>
    </cfRule>
  </conditionalFormatting>
  <conditionalFormatting sqref="AF137">
    <cfRule type="cellIs" dxfId="2157" priority="2775" operator="greaterThan">
      <formula>AE137</formula>
    </cfRule>
  </conditionalFormatting>
  <conditionalFormatting sqref="AF138">
    <cfRule type="cellIs" dxfId="2156" priority="2774" operator="greaterThan">
      <formula>AE138</formula>
    </cfRule>
  </conditionalFormatting>
  <conditionalFormatting sqref="AF138">
    <cfRule type="cellIs" dxfId="2155" priority="2773" operator="greaterThan">
      <formula>AE138</formula>
    </cfRule>
  </conditionalFormatting>
  <conditionalFormatting sqref="AF138">
    <cfRule type="cellIs" dxfId="2154" priority="2772" operator="greaterThan">
      <formula>AE138</formula>
    </cfRule>
  </conditionalFormatting>
  <conditionalFormatting sqref="AF138">
    <cfRule type="cellIs" dxfId="2153" priority="2771" operator="greaterThan">
      <formula>AE138</formula>
    </cfRule>
  </conditionalFormatting>
  <conditionalFormatting sqref="AF138">
    <cfRule type="cellIs" dxfId="2152" priority="2770" operator="greaterThan">
      <formula>AE138</formula>
    </cfRule>
  </conditionalFormatting>
  <conditionalFormatting sqref="AF138">
    <cfRule type="cellIs" dxfId="2151" priority="2769" operator="greaterThan">
      <formula>AE138</formula>
    </cfRule>
  </conditionalFormatting>
  <conditionalFormatting sqref="AF138">
    <cfRule type="cellIs" dxfId="2150" priority="2768" operator="greaterThan">
      <formula>AE138</formula>
    </cfRule>
  </conditionalFormatting>
  <conditionalFormatting sqref="AF138">
    <cfRule type="cellIs" dxfId="2149" priority="2767" operator="greaterThan">
      <formula>AE138</formula>
    </cfRule>
  </conditionalFormatting>
  <conditionalFormatting sqref="AF139:AF142">
    <cfRule type="cellIs" dxfId="2148" priority="2766" operator="greaterThan">
      <formula>AE139</formula>
    </cfRule>
  </conditionalFormatting>
  <conditionalFormatting sqref="AF139:AF142">
    <cfRule type="cellIs" dxfId="2147" priority="2765" operator="greaterThan">
      <formula>AE139</formula>
    </cfRule>
  </conditionalFormatting>
  <conditionalFormatting sqref="AF139:AF142">
    <cfRule type="cellIs" dxfId="2146" priority="2764" operator="greaterThan">
      <formula>AE139</formula>
    </cfRule>
  </conditionalFormatting>
  <conditionalFormatting sqref="AF139:AF142">
    <cfRule type="cellIs" dxfId="2145" priority="2763" operator="greaterThan">
      <formula>AE139</formula>
    </cfRule>
  </conditionalFormatting>
  <conditionalFormatting sqref="AF139:AF142">
    <cfRule type="cellIs" dxfId="2144" priority="2762" operator="greaterThan">
      <formula>AE139</formula>
    </cfRule>
  </conditionalFormatting>
  <conditionalFormatting sqref="AF139:AF142">
    <cfRule type="cellIs" dxfId="2143" priority="2761" operator="greaterThan">
      <formula>AE139</formula>
    </cfRule>
  </conditionalFormatting>
  <conditionalFormatting sqref="AF139:AF142">
    <cfRule type="cellIs" dxfId="2142" priority="2760" operator="greaterThan">
      <formula>AE139</formula>
    </cfRule>
  </conditionalFormatting>
  <conditionalFormatting sqref="AF139:AF142">
    <cfRule type="cellIs" dxfId="2141" priority="2759" operator="greaterThan">
      <formula>AE139</formula>
    </cfRule>
  </conditionalFormatting>
  <conditionalFormatting sqref="AF143">
    <cfRule type="cellIs" dxfId="2140" priority="2758" operator="greaterThan">
      <formula>AE143</formula>
    </cfRule>
  </conditionalFormatting>
  <conditionalFormatting sqref="AF143">
    <cfRule type="cellIs" dxfId="2139" priority="2757" operator="greaterThan">
      <formula>AE143</formula>
    </cfRule>
  </conditionalFormatting>
  <conditionalFormatting sqref="AF143">
    <cfRule type="cellIs" dxfId="2138" priority="2756" operator="greaterThan">
      <formula>AE143</formula>
    </cfRule>
  </conditionalFormatting>
  <conditionalFormatting sqref="AF143">
    <cfRule type="cellIs" dxfId="2137" priority="2755" operator="greaterThan">
      <formula>AE143</formula>
    </cfRule>
  </conditionalFormatting>
  <conditionalFormatting sqref="AF143">
    <cfRule type="cellIs" dxfId="2136" priority="2754" operator="greaterThan">
      <formula>AE143</formula>
    </cfRule>
  </conditionalFormatting>
  <conditionalFormatting sqref="AF143">
    <cfRule type="cellIs" dxfId="2135" priority="2753" operator="greaterThan">
      <formula>AE143</formula>
    </cfRule>
  </conditionalFormatting>
  <conditionalFormatting sqref="AF143">
    <cfRule type="cellIs" dxfId="2134" priority="2752" operator="greaterThan">
      <formula>AE143</formula>
    </cfRule>
  </conditionalFormatting>
  <conditionalFormatting sqref="AF143">
    <cfRule type="cellIs" dxfId="2133" priority="2751" operator="greaterThan">
      <formula>AE143</formula>
    </cfRule>
  </conditionalFormatting>
  <conditionalFormatting sqref="AF129">
    <cfRule type="cellIs" dxfId="2132" priority="2750" operator="greaterThan">
      <formula>AE129</formula>
    </cfRule>
  </conditionalFormatting>
  <conditionalFormatting sqref="AF129">
    <cfRule type="cellIs" dxfId="2131" priority="2749" operator="greaterThan">
      <formula>AE129</formula>
    </cfRule>
  </conditionalFormatting>
  <conditionalFormatting sqref="AF129">
    <cfRule type="cellIs" dxfId="2130" priority="2748" operator="greaterThan">
      <formula>AE129</formula>
    </cfRule>
  </conditionalFormatting>
  <conditionalFormatting sqref="AF129">
    <cfRule type="cellIs" dxfId="2129" priority="2747" operator="greaterThan">
      <formula>AE129</formula>
    </cfRule>
  </conditionalFormatting>
  <conditionalFormatting sqref="AF129">
    <cfRule type="cellIs" dxfId="2128" priority="2746" operator="greaterThan">
      <formula>AE129</formula>
    </cfRule>
  </conditionalFormatting>
  <conditionalFormatting sqref="AF129">
    <cfRule type="cellIs" dxfId="2127" priority="2745" operator="greaterThan">
      <formula>AE129</formula>
    </cfRule>
  </conditionalFormatting>
  <conditionalFormatting sqref="AF129">
    <cfRule type="cellIs" dxfId="2126" priority="2744" operator="greaterThan">
      <formula>AE129</formula>
    </cfRule>
  </conditionalFormatting>
  <conditionalFormatting sqref="AF129">
    <cfRule type="cellIs" dxfId="2125" priority="2743" operator="greaterThan">
      <formula>AE129</formula>
    </cfRule>
  </conditionalFormatting>
  <conditionalFormatting sqref="AF129">
    <cfRule type="cellIs" dxfId="2124" priority="2742" operator="greaterThan">
      <formula>AE129</formula>
    </cfRule>
  </conditionalFormatting>
  <conditionalFormatting sqref="AF134">
    <cfRule type="cellIs" dxfId="2123" priority="2740" operator="greaterThan">
      <formula>AE134</formula>
    </cfRule>
  </conditionalFormatting>
  <conditionalFormatting sqref="AF134">
    <cfRule type="cellIs" dxfId="2122" priority="2739" operator="greaterThan">
      <formula>AE134</formula>
    </cfRule>
  </conditionalFormatting>
  <conditionalFormatting sqref="AF134">
    <cfRule type="cellIs" dxfId="2121" priority="2738" operator="greaterThan">
      <formula>AE134</formula>
    </cfRule>
  </conditionalFormatting>
  <conditionalFormatting sqref="AF134">
    <cfRule type="cellIs" dxfId="2120" priority="2737" operator="greaterThan">
      <formula>AE134</formula>
    </cfRule>
  </conditionalFormatting>
  <conditionalFormatting sqref="AF134">
    <cfRule type="cellIs" dxfId="2119" priority="2736" operator="greaterThan">
      <formula>AE134</formula>
    </cfRule>
  </conditionalFormatting>
  <conditionalFormatting sqref="AF134">
    <cfRule type="cellIs" dxfId="2118" priority="2735" operator="greaterThan">
      <formula>AE134</formula>
    </cfRule>
  </conditionalFormatting>
  <conditionalFormatting sqref="AF134">
    <cfRule type="cellIs" dxfId="2117" priority="2734" operator="greaterThan">
      <formula>AE134</formula>
    </cfRule>
  </conditionalFormatting>
  <conditionalFormatting sqref="AF134">
    <cfRule type="cellIs" dxfId="2116" priority="2733" operator="greaterThan">
      <formula>AE134</formula>
    </cfRule>
  </conditionalFormatting>
  <conditionalFormatting sqref="AF134">
    <cfRule type="cellIs" dxfId="2115" priority="2732" operator="greaterThan">
      <formula>AE134</formula>
    </cfRule>
  </conditionalFormatting>
  <conditionalFormatting sqref="AF134">
    <cfRule type="cellIs" dxfId="2114" priority="2731" operator="greaterThan">
      <formula>AE134</formula>
    </cfRule>
  </conditionalFormatting>
  <conditionalFormatting sqref="AF85">
    <cfRule type="cellIs" dxfId="2113" priority="2730" operator="greaterThan">
      <formula>AE85</formula>
    </cfRule>
  </conditionalFormatting>
  <conditionalFormatting sqref="AF86">
    <cfRule type="cellIs" dxfId="2112" priority="2729" operator="greaterThan">
      <formula>AE86</formula>
    </cfRule>
  </conditionalFormatting>
  <conditionalFormatting sqref="AF86">
    <cfRule type="cellIs" dxfId="2111" priority="2728" operator="greaterThan">
      <formula>AE86</formula>
    </cfRule>
  </conditionalFormatting>
  <conditionalFormatting sqref="AF86">
    <cfRule type="cellIs" dxfId="2110" priority="2727" operator="greaterThan">
      <formula>AE86</formula>
    </cfRule>
  </conditionalFormatting>
  <conditionalFormatting sqref="AF86">
    <cfRule type="cellIs" dxfId="2109" priority="2726" operator="greaterThan">
      <formula>AE86</formula>
    </cfRule>
  </conditionalFormatting>
  <conditionalFormatting sqref="AF86">
    <cfRule type="cellIs" dxfId="2108" priority="2725" operator="greaterThan">
      <formula>AE86</formula>
    </cfRule>
  </conditionalFormatting>
  <conditionalFormatting sqref="AF86">
    <cfRule type="cellIs" dxfId="2107" priority="2724" operator="greaterThan">
      <formula>AE86</formula>
    </cfRule>
  </conditionalFormatting>
  <conditionalFormatting sqref="AF86">
    <cfRule type="cellIs" dxfId="2106" priority="2723" operator="greaterThan">
      <formula>AE86</formula>
    </cfRule>
  </conditionalFormatting>
  <conditionalFormatting sqref="AF86">
    <cfRule type="cellIs" dxfId="2105" priority="2722" operator="greaterThan">
      <formula>AE86</formula>
    </cfRule>
  </conditionalFormatting>
  <conditionalFormatting sqref="AF86">
    <cfRule type="cellIs" dxfId="2104" priority="2721" operator="greaterThan">
      <formula>AE86</formula>
    </cfRule>
  </conditionalFormatting>
  <conditionalFormatting sqref="AF86">
    <cfRule type="cellIs" dxfId="2103" priority="2720" operator="greaterThan">
      <formula>AE86</formula>
    </cfRule>
  </conditionalFormatting>
  <conditionalFormatting sqref="AF86">
    <cfRule type="cellIs" dxfId="2102" priority="2719" operator="greaterThan">
      <formula>AE86</formula>
    </cfRule>
  </conditionalFormatting>
  <conditionalFormatting sqref="AF87">
    <cfRule type="cellIs" dxfId="2101" priority="2718" operator="greaterThan">
      <formula>AE87</formula>
    </cfRule>
  </conditionalFormatting>
  <conditionalFormatting sqref="AF87">
    <cfRule type="cellIs" dxfId="2100" priority="2717" operator="greaterThan">
      <formula>AE87</formula>
    </cfRule>
  </conditionalFormatting>
  <conditionalFormatting sqref="AF87">
    <cfRule type="cellIs" dxfId="2099" priority="2716" operator="greaterThan">
      <formula>AE87</formula>
    </cfRule>
  </conditionalFormatting>
  <conditionalFormatting sqref="AF87">
    <cfRule type="cellIs" dxfId="2098" priority="2715" operator="greaterThan">
      <formula>AE87</formula>
    </cfRule>
  </conditionalFormatting>
  <conditionalFormatting sqref="AF87">
    <cfRule type="cellIs" dxfId="2097" priority="2714" operator="greaterThan">
      <formula>AE87</formula>
    </cfRule>
  </conditionalFormatting>
  <conditionalFormatting sqref="AF87">
    <cfRule type="cellIs" dxfId="2096" priority="2713" operator="greaterThan">
      <formula>AE87</formula>
    </cfRule>
  </conditionalFormatting>
  <conditionalFormatting sqref="AF87">
    <cfRule type="cellIs" dxfId="2095" priority="2712" operator="greaterThan">
      <formula>AE87</formula>
    </cfRule>
  </conditionalFormatting>
  <conditionalFormatting sqref="AF87">
    <cfRule type="cellIs" dxfId="2094" priority="2711" operator="greaterThan">
      <formula>AE87</formula>
    </cfRule>
  </conditionalFormatting>
  <conditionalFormatting sqref="AF87">
    <cfRule type="cellIs" dxfId="2093" priority="2710" operator="greaterThan">
      <formula>AE87</formula>
    </cfRule>
  </conditionalFormatting>
  <conditionalFormatting sqref="AF87">
    <cfRule type="cellIs" dxfId="2092" priority="2709" operator="greaterThan">
      <formula>AE87</formula>
    </cfRule>
  </conditionalFormatting>
  <conditionalFormatting sqref="AF87">
    <cfRule type="cellIs" dxfId="2091" priority="2708" operator="greaterThan">
      <formula>AE87</formula>
    </cfRule>
  </conditionalFormatting>
  <conditionalFormatting sqref="AF88">
    <cfRule type="cellIs" dxfId="2090" priority="2707" operator="greaterThan">
      <formula>AE88</formula>
    </cfRule>
  </conditionalFormatting>
  <conditionalFormatting sqref="AF88">
    <cfRule type="cellIs" dxfId="2089" priority="2706" operator="greaterThan">
      <formula>AE88</formula>
    </cfRule>
  </conditionalFormatting>
  <conditionalFormatting sqref="AF88">
    <cfRule type="cellIs" dxfId="2088" priority="2705" operator="greaterThan">
      <formula>AE88</formula>
    </cfRule>
  </conditionalFormatting>
  <conditionalFormatting sqref="AF88">
    <cfRule type="cellIs" dxfId="2087" priority="2704" operator="greaterThan">
      <formula>AE88</formula>
    </cfRule>
  </conditionalFormatting>
  <conditionalFormatting sqref="AF88">
    <cfRule type="cellIs" dxfId="2086" priority="2703" operator="greaterThan">
      <formula>AE88</formula>
    </cfRule>
  </conditionalFormatting>
  <conditionalFormatting sqref="AF88">
    <cfRule type="cellIs" dxfId="2085" priority="2702" operator="greaterThan">
      <formula>AE88</formula>
    </cfRule>
  </conditionalFormatting>
  <conditionalFormatting sqref="AF88">
    <cfRule type="cellIs" dxfId="2084" priority="2701" operator="greaterThan">
      <formula>AE88</formula>
    </cfRule>
  </conditionalFormatting>
  <conditionalFormatting sqref="AF88">
    <cfRule type="cellIs" dxfId="2083" priority="2700" operator="greaterThan">
      <formula>AE88</formula>
    </cfRule>
  </conditionalFormatting>
  <conditionalFormatting sqref="AF88">
    <cfRule type="cellIs" dxfId="2082" priority="2699" operator="greaterThan">
      <formula>AE88</formula>
    </cfRule>
  </conditionalFormatting>
  <conditionalFormatting sqref="AF88">
    <cfRule type="cellIs" dxfId="2081" priority="2698" operator="greaterThan">
      <formula>AE88</formula>
    </cfRule>
  </conditionalFormatting>
  <conditionalFormatting sqref="AF88">
    <cfRule type="cellIs" dxfId="2080" priority="2697" operator="greaterThan">
      <formula>AE88</formula>
    </cfRule>
  </conditionalFormatting>
  <conditionalFormatting sqref="AF89:AF90">
    <cfRule type="cellIs" dxfId="2079" priority="2696" operator="greaterThan">
      <formula>AE89</formula>
    </cfRule>
  </conditionalFormatting>
  <conditionalFormatting sqref="AF89:AF90">
    <cfRule type="cellIs" dxfId="2078" priority="2695" operator="greaterThan">
      <formula>AE89</formula>
    </cfRule>
  </conditionalFormatting>
  <conditionalFormatting sqref="AF89:AF90">
    <cfRule type="cellIs" dxfId="2077" priority="2694" operator="greaterThan">
      <formula>AE89</formula>
    </cfRule>
  </conditionalFormatting>
  <conditionalFormatting sqref="AF89:AF90">
    <cfRule type="cellIs" dxfId="2076" priority="2693" operator="greaterThan">
      <formula>AE89</formula>
    </cfRule>
  </conditionalFormatting>
  <conditionalFormatting sqref="AF89:AF90">
    <cfRule type="cellIs" dxfId="2075" priority="2692" operator="greaterThan">
      <formula>AE89</formula>
    </cfRule>
  </conditionalFormatting>
  <conditionalFormatting sqref="AF89:AF90">
    <cfRule type="cellIs" dxfId="2074" priority="2691" operator="greaterThan">
      <formula>AE89</formula>
    </cfRule>
  </conditionalFormatting>
  <conditionalFormatting sqref="AF89:AF90">
    <cfRule type="cellIs" dxfId="2073" priority="2690" operator="greaterThan">
      <formula>AE89</formula>
    </cfRule>
  </conditionalFormatting>
  <conditionalFormatting sqref="AF89:AF90">
    <cfRule type="cellIs" dxfId="2072" priority="2689" operator="greaterThan">
      <formula>AE89</formula>
    </cfRule>
  </conditionalFormatting>
  <conditionalFormatting sqref="AF89:AF90">
    <cfRule type="cellIs" dxfId="2071" priority="2688" operator="greaterThan">
      <formula>AE89</formula>
    </cfRule>
  </conditionalFormatting>
  <conditionalFormatting sqref="AF89:AF90">
    <cfRule type="cellIs" dxfId="2070" priority="2687" operator="greaterThan">
      <formula>AE89</formula>
    </cfRule>
  </conditionalFormatting>
  <conditionalFormatting sqref="AF89:AF90">
    <cfRule type="cellIs" dxfId="2069" priority="2686" operator="greaterThan">
      <formula>AE89</formula>
    </cfRule>
  </conditionalFormatting>
  <conditionalFormatting sqref="AF91:AF94">
    <cfRule type="cellIs" dxfId="2068" priority="2685" operator="greaterThan">
      <formula>AE91</formula>
    </cfRule>
  </conditionalFormatting>
  <conditionalFormatting sqref="AF91:AF94">
    <cfRule type="cellIs" dxfId="2067" priority="2684" operator="greaterThan">
      <formula>AE91</formula>
    </cfRule>
  </conditionalFormatting>
  <conditionalFormatting sqref="AF91:AF94">
    <cfRule type="cellIs" dxfId="2066" priority="2683" operator="greaterThan">
      <formula>AE91</formula>
    </cfRule>
  </conditionalFormatting>
  <conditionalFormatting sqref="AF91:AF94">
    <cfRule type="cellIs" dxfId="2065" priority="2682" operator="greaterThan">
      <formula>AE91</formula>
    </cfRule>
  </conditionalFormatting>
  <conditionalFormatting sqref="AF91:AF94">
    <cfRule type="cellIs" dxfId="2064" priority="2681" operator="greaterThan">
      <formula>AE91</formula>
    </cfRule>
  </conditionalFormatting>
  <conditionalFormatting sqref="AF91:AF94">
    <cfRule type="cellIs" dxfId="2063" priority="2680" operator="greaterThan">
      <formula>AE91</formula>
    </cfRule>
  </conditionalFormatting>
  <conditionalFormatting sqref="AF91:AF94">
    <cfRule type="cellIs" dxfId="2062" priority="2679" operator="greaterThan">
      <formula>AE91</formula>
    </cfRule>
  </conditionalFormatting>
  <conditionalFormatting sqref="AF91:AF94">
    <cfRule type="cellIs" dxfId="2061" priority="2678" operator="greaterThan">
      <formula>AE91</formula>
    </cfRule>
  </conditionalFormatting>
  <conditionalFormatting sqref="AF91:AF94">
    <cfRule type="cellIs" dxfId="2060" priority="2677" operator="greaterThan">
      <formula>AE91</formula>
    </cfRule>
  </conditionalFormatting>
  <conditionalFormatting sqref="AF91:AF94">
    <cfRule type="cellIs" dxfId="2059" priority="2676" operator="greaterThan">
      <formula>AE91</formula>
    </cfRule>
  </conditionalFormatting>
  <conditionalFormatting sqref="AF91:AF94">
    <cfRule type="cellIs" dxfId="2058" priority="2675" operator="greaterThan">
      <formula>AE91</formula>
    </cfRule>
  </conditionalFormatting>
  <conditionalFormatting sqref="AF122">
    <cfRule type="cellIs" dxfId="2057" priority="2651" operator="greaterThan">
      <formula>AE122</formula>
    </cfRule>
  </conditionalFormatting>
  <conditionalFormatting sqref="AF123:AF126">
    <cfRule type="cellIs" dxfId="2056" priority="2650" operator="greaterThan">
      <formula>AE123</formula>
    </cfRule>
  </conditionalFormatting>
  <conditionalFormatting sqref="AF127">
    <cfRule type="cellIs" dxfId="2055" priority="2649" operator="greaterThan">
      <formula>AE127</formula>
    </cfRule>
  </conditionalFormatting>
  <conditionalFormatting sqref="AF111">
    <cfRule type="cellIs" dxfId="2054" priority="2645" operator="lessThan">
      <formula>AE111</formula>
    </cfRule>
    <cfRule type="cellIs" dxfId="2053" priority="2646" operator="greaterThan">
      <formula>AE111</formula>
    </cfRule>
  </conditionalFormatting>
  <conditionalFormatting sqref="AF42">
    <cfRule type="cellIs" dxfId="2052" priority="2643" operator="lessThan">
      <formula>AE42</formula>
    </cfRule>
    <cfRule type="cellIs" dxfId="2051" priority="2644" operator="greaterThan">
      <formula>AE42</formula>
    </cfRule>
  </conditionalFormatting>
  <conditionalFormatting sqref="AF31">
    <cfRule type="cellIs" dxfId="2050" priority="2641" operator="lessThan">
      <formula>AE31</formula>
    </cfRule>
    <cfRule type="cellIs" dxfId="2049" priority="2642" operator="greaterThan">
      <formula>AE31</formula>
    </cfRule>
  </conditionalFormatting>
  <conditionalFormatting sqref="AF96">
    <cfRule type="cellIs" dxfId="2048" priority="2639" operator="lessThan">
      <formula>AE96</formula>
    </cfRule>
    <cfRule type="cellIs" dxfId="2047" priority="2640" operator="greaterThan">
      <formula>AE96</formula>
    </cfRule>
  </conditionalFormatting>
  <conditionalFormatting sqref="AF104">
    <cfRule type="cellIs" dxfId="2046" priority="2637" operator="lessThan">
      <formula>AE104</formula>
    </cfRule>
    <cfRule type="cellIs" dxfId="2045" priority="2638" operator="greaterThan">
      <formula>AE104</formula>
    </cfRule>
  </conditionalFormatting>
  <conditionalFormatting sqref="AF135">
    <cfRule type="cellIs" dxfId="2044" priority="2633" operator="lessThan">
      <formula>AE135</formula>
    </cfRule>
    <cfRule type="cellIs" dxfId="2043" priority="2634" operator="greaterThan">
      <formula>AE135</formula>
    </cfRule>
  </conditionalFormatting>
  <conditionalFormatting sqref="AF128">
    <cfRule type="cellIs" dxfId="2042" priority="2631" operator="lessThan">
      <formula>AE128</formula>
    </cfRule>
    <cfRule type="cellIs" dxfId="2041" priority="2632" operator="greaterThan">
      <formula>AE128</formula>
    </cfRule>
  </conditionalFormatting>
  <conditionalFormatting sqref="AF84">
    <cfRule type="cellIs" dxfId="2040" priority="2629" operator="lessThan">
      <formula>AE84</formula>
    </cfRule>
    <cfRule type="cellIs" dxfId="2039" priority="2630" operator="greaterThan">
      <formula>AE84</formula>
    </cfRule>
  </conditionalFormatting>
  <conditionalFormatting sqref="AF119">
    <cfRule type="cellIs" dxfId="2038" priority="2627" operator="lessThan">
      <formula>AE119</formula>
    </cfRule>
    <cfRule type="cellIs" dxfId="2037" priority="2628" operator="greaterThan">
      <formula>AE119</formula>
    </cfRule>
  </conditionalFormatting>
  <conditionalFormatting sqref="AI70">
    <cfRule type="cellIs" dxfId="2036" priority="2621" operator="lessThan">
      <formula>AH70</formula>
    </cfRule>
    <cfRule type="cellIs" dxfId="2035" priority="2622" operator="greaterThan">
      <formula>AH70</formula>
    </cfRule>
  </conditionalFormatting>
  <conditionalFormatting sqref="AI129:AI134">
    <cfRule type="cellIs" dxfId="2034" priority="2620" operator="greaterThan">
      <formula>AH129</formula>
    </cfRule>
  </conditionalFormatting>
  <conditionalFormatting sqref="AI136:AI143">
    <cfRule type="cellIs" dxfId="2033" priority="2619" operator="greaterThan">
      <formula>AH136</formula>
    </cfRule>
  </conditionalFormatting>
  <conditionalFormatting sqref="AI105:AI110">
    <cfRule type="cellIs" dxfId="2032" priority="2617" operator="greaterThan">
      <formula>AH105</formula>
    </cfRule>
  </conditionalFormatting>
  <conditionalFormatting sqref="AI105:AI110">
    <cfRule type="cellIs" dxfId="2031" priority="2616" operator="greaterThan">
      <formula>AH105</formula>
    </cfRule>
  </conditionalFormatting>
  <conditionalFormatting sqref="AI62">
    <cfRule type="cellIs" dxfId="2030" priority="2612" operator="greaterThan">
      <formula>AH62</formula>
    </cfRule>
  </conditionalFormatting>
  <conditionalFormatting sqref="AI63">
    <cfRule type="cellIs" dxfId="2029" priority="2611" operator="greaterThan">
      <formula>AH63</formula>
    </cfRule>
  </conditionalFormatting>
  <conditionalFormatting sqref="AI64">
    <cfRule type="cellIs" dxfId="2028" priority="2610" operator="greaterThan">
      <formula>AH64</formula>
    </cfRule>
  </conditionalFormatting>
  <conditionalFormatting sqref="AI65:AI68">
    <cfRule type="cellIs" dxfId="2027" priority="2609" operator="greaterThan">
      <formula>AH65</formula>
    </cfRule>
  </conditionalFormatting>
  <conditionalFormatting sqref="AI71">
    <cfRule type="cellIs" dxfId="2026" priority="2607" operator="greaterThan">
      <formula>AH71</formula>
    </cfRule>
  </conditionalFormatting>
  <conditionalFormatting sqref="AI72:AI73">
    <cfRule type="cellIs" dxfId="2025" priority="2605" operator="greaterThan">
      <formula>AH72</formula>
    </cfRule>
  </conditionalFormatting>
  <conditionalFormatting sqref="AI74:AI75">
    <cfRule type="cellIs" dxfId="2024" priority="2603" operator="greaterThan">
      <formula>AH74</formula>
    </cfRule>
  </conditionalFormatting>
  <conditionalFormatting sqref="AI74:AI75">
    <cfRule type="cellIs" dxfId="2023" priority="2602" operator="greaterThan">
      <formula>AH74</formula>
    </cfRule>
  </conditionalFormatting>
  <conditionalFormatting sqref="AI77">
    <cfRule type="cellIs" dxfId="2022" priority="2598" operator="greaterThan">
      <formula>AH77</formula>
    </cfRule>
  </conditionalFormatting>
  <conditionalFormatting sqref="AI78">
    <cfRule type="cellIs" dxfId="2021" priority="2597" operator="greaterThan">
      <formula>AH78</formula>
    </cfRule>
  </conditionalFormatting>
  <conditionalFormatting sqref="AI79:AI82">
    <cfRule type="cellIs" dxfId="2020" priority="2596" operator="greaterThan">
      <formula>AH79</formula>
    </cfRule>
  </conditionalFormatting>
  <conditionalFormatting sqref="AI46">
    <cfRule type="cellIs" dxfId="2019" priority="2592" operator="greaterThan">
      <formula>AH46</formula>
    </cfRule>
  </conditionalFormatting>
  <conditionalFormatting sqref="AI47">
    <cfRule type="cellIs" dxfId="2018" priority="2591" operator="greaterThan">
      <formula>AH47</formula>
    </cfRule>
  </conditionalFormatting>
  <conditionalFormatting sqref="AI48">
    <cfRule type="cellIs" dxfId="2017" priority="2590" operator="greaterThan">
      <formula>AH48</formula>
    </cfRule>
  </conditionalFormatting>
  <conditionalFormatting sqref="AI49:AI50">
    <cfRule type="cellIs" dxfId="2016" priority="2589" operator="greaterThan">
      <formula>AH49</formula>
    </cfRule>
  </conditionalFormatting>
  <conditionalFormatting sqref="AI51">
    <cfRule type="cellIs" dxfId="2015" priority="2588" operator="greaterThan">
      <formula>AH51</formula>
    </cfRule>
  </conditionalFormatting>
  <conditionalFormatting sqref="AI52">
    <cfRule type="cellIs" dxfId="2014" priority="2587" operator="greaterThan">
      <formula>AH52</formula>
    </cfRule>
  </conditionalFormatting>
  <conditionalFormatting sqref="AI53">
    <cfRule type="cellIs" dxfId="2013" priority="2586" operator="greaterThan">
      <formula>AH53</formula>
    </cfRule>
  </conditionalFormatting>
  <conditionalFormatting sqref="AI55">
    <cfRule type="cellIs" dxfId="2012" priority="2584" operator="greaterThan">
      <formula>AH55</formula>
    </cfRule>
  </conditionalFormatting>
  <conditionalFormatting sqref="AI60">
    <cfRule type="cellIs" dxfId="2011" priority="2583" operator="greaterThan">
      <formula>AH60</formula>
    </cfRule>
  </conditionalFormatting>
  <conditionalFormatting sqref="AI112">
    <cfRule type="cellIs" dxfId="2010" priority="2582" operator="greaterThan">
      <formula>AH112</formula>
    </cfRule>
  </conditionalFormatting>
  <conditionalFormatting sqref="AI112">
    <cfRule type="cellIs" dxfId="2009" priority="2581" operator="greaterThan">
      <formula>AH112</formula>
    </cfRule>
  </conditionalFormatting>
  <conditionalFormatting sqref="AI113">
    <cfRule type="cellIs" dxfId="2008" priority="2580" operator="greaterThan">
      <formula>AH113</formula>
    </cfRule>
  </conditionalFormatting>
  <conditionalFormatting sqref="AI113">
    <cfRule type="cellIs" dxfId="2007" priority="2579" operator="greaterThan">
      <formula>AH113</formula>
    </cfRule>
  </conditionalFormatting>
  <conditionalFormatting sqref="AI114:AI117">
    <cfRule type="cellIs" dxfId="2006" priority="2578" operator="greaterThan">
      <formula>AH114</formula>
    </cfRule>
  </conditionalFormatting>
  <conditionalFormatting sqref="AI114:AI117">
    <cfRule type="cellIs" dxfId="2005" priority="2577" operator="greaterThan">
      <formula>AH114</formula>
    </cfRule>
  </conditionalFormatting>
  <conditionalFormatting sqref="AI35">
    <cfRule type="cellIs" dxfId="2004" priority="2568" operator="greaterThan">
      <formula>AH35</formula>
    </cfRule>
  </conditionalFormatting>
  <conditionalFormatting sqref="AI35">
    <cfRule type="cellIs" dxfId="2003" priority="2567" operator="greaterThan">
      <formula>AH35</formula>
    </cfRule>
  </conditionalFormatting>
  <conditionalFormatting sqref="AI35">
    <cfRule type="cellIs" dxfId="2002" priority="2566" operator="greaterThan">
      <formula>AH35</formula>
    </cfRule>
  </conditionalFormatting>
  <conditionalFormatting sqref="AI36">
    <cfRule type="cellIs" dxfId="2001" priority="2565" operator="greaterThan">
      <formula>AH36</formula>
    </cfRule>
  </conditionalFormatting>
  <conditionalFormatting sqref="AI36">
    <cfRule type="cellIs" dxfId="2000" priority="2564" operator="greaterThan">
      <formula>AH36</formula>
    </cfRule>
  </conditionalFormatting>
  <conditionalFormatting sqref="AI36">
    <cfRule type="cellIs" dxfId="1999" priority="2563" operator="greaterThan">
      <formula>AH36</formula>
    </cfRule>
  </conditionalFormatting>
  <conditionalFormatting sqref="AI97:AI98">
    <cfRule type="cellIs" dxfId="1998" priority="2556" operator="greaterThan">
      <formula>AH97</formula>
    </cfRule>
  </conditionalFormatting>
  <conditionalFormatting sqref="AI97:AI98">
    <cfRule type="cellIs" dxfId="1997" priority="2555" operator="greaterThan">
      <formula>AH97</formula>
    </cfRule>
  </conditionalFormatting>
  <conditionalFormatting sqref="AI97:AI98">
    <cfRule type="cellIs" dxfId="1996" priority="2554" operator="greaterThan">
      <formula>AH97</formula>
    </cfRule>
  </conditionalFormatting>
  <conditionalFormatting sqref="AI97:AI98">
    <cfRule type="cellIs" dxfId="1995" priority="2553" operator="greaterThan">
      <formula>AH97</formula>
    </cfRule>
  </conditionalFormatting>
  <conditionalFormatting sqref="AI99:AI102">
    <cfRule type="cellIs" dxfId="1994" priority="2552" operator="greaterThan">
      <formula>AH99</formula>
    </cfRule>
  </conditionalFormatting>
  <conditionalFormatting sqref="AI99:AI102">
    <cfRule type="cellIs" dxfId="1993" priority="2551" operator="greaterThan">
      <formula>AH99</formula>
    </cfRule>
  </conditionalFormatting>
  <conditionalFormatting sqref="AI99:AI102">
    <cfRule type="cellIs" dxfId="1992" priority="2550" operator="greaterThan">
      <formula>AH99</formula>
    </cfRule>
  </conditionalFormatting>
  <conditionalFormatting sqref="AI99:AI102">
    <cfRule type="cellIs" dxfId="1991" priority="2549" operator="greaterThan">
      <formula>AH99</formula>
    </cfRule>
  </conditionalFormatting>
  <conditionalFormatting sqref="AI105">
    <cfRule type="cellIs" dxfId="1990" priority="2544" operator="greaterThan">
      <formula>AH105</formula>
    </cfRule>
  </conditionalFormatting>
  <conditionalFormatting sqref="AI105">
    <cfRule type="cellIs" dxfId="1989" priority="2543" operator="greaterThan">
      <formula>AH105</formula>
    </cfRule>
  </conditionalFormatting>
  <conditionalFormatting sqref="AI105">
    <cfRule type="cellIs" dxfId="1988" priority="2542" operator="greaterThan">
      <formula>AH105</formula>
    </cfRule>
  </conditionalFormatting>
  <conditionalFormatting sqref="AI105">
    <cfRule type="cellIs" dxfId="1987" priority="2541" operator="greaterThan">
      <formula>AH105</formula>
    </cfRule>
  </conditionalFormatting>
  <conditionalFormatting sqref="AI105">
    <cfRule type="cellIs" dxfId="1986" priority="2540" operator="greaterThan">
      <formula>AH105</formula>
    </cfRule>
  </conditionalFormatting>
  <conditionalFormatting sqref="AI106:AI109">
    <cfRule type="cellIs" dxfId="1985" priority="2539" operator="greaterThan">
      <formula>AH106</formula>
    </cfRule>
  </conditionalFormatting>
  <conditionalFormatting sqref="AI106:AI109">
    <cfRule type="cellIs" dxfId="1984" priority="2538" operator="greaterThan">
      <formula>AH106</formula>
    </cfRule>
  </conditionalFormatting>
  <conditionalFormatting sqref="AI106:AI109">
    <cfRule type="cellIs" dxfId="1983" priority="2537" operator="greaterThan">
      <formula>AH106</formula>
    </cfRule>
  </conditionalFormatting>
  <conditionalFormatting sqref="AI106:AI109">
    <cfRule type="cellIs" dxfId="1982" priority="2536" operator="greaterThan">
      <formula>AH106</formula>
    </cfRule>
  </conditionalFormatting>
  <conditionalFormatting sqref="AI106:AI109">
    <cfRule type="cellIs" dxfId="1981" priority="2535" operator="greaterThan">
      <formula>AH106</formula>
    </cfRule>
  </conditionalFormatting>
  <conditionalFormatting sqref="AI110">
    <cfRule type="cellIs" dxfId="1980" priority="2534" operator="greaterThan">
      <formula>AH110</formula>
    </cfRule>
  </conditionalFormatting>
  <conditionalFormatting sqref="AI110">
    <cfRule type="cellIs" dxfId="1979" priority="2533" operator="greaterThan">
      <formula>AH110</formula>
    </cfRule>
  </conditionalFormatting>
  <conditionalFormatting sqref="AI110">
    <cfRule type="cellIs" dxfId="1978" priority="2532" operator="greaterThan">
      <formula>AH110</formula>
    </cfRule>
  </conditionalFormatting>
  <conditionalFormatting sqref="AI110">
    <cfRule type="cellIs" dxfId="1977" priority="2531" operator="greaterThan">
      <formula>AH110</formula>
    </cfRule>
  </conditionalFormatting>
  <conditionalFormatting sqref="AI110">
    <cfRule type="cellIs" dxfId="1976" priority="2530" operator="greaterThan">
      <formula>AH110</formula>
    </cfRule>
  </conditionalFormatting>
  <conditionalFormatting sqref="AI136">
    <cfRule type="cellIs" dxfId="1975" priority="2501" operator="greaterThan">
      <formula>AH136</formula>
    </cfRule>
  </conditionalFormatting>
  <conditionalFormatting sqref="AI136">
    <cfRule type="cellIs" dxfId="1974" priority="2500" operator="greaterThan">
      <formula>AH136</formula>
    </cfRule>
  </conditionalFormatting>
  <conditionalFormatting sqref="AI136">
    <cfRule type="cellIs" dxfId="1973" priority="2499" operator="greaterThan">
      <formula>AH136</formula>
    </cfRule>
  </conditionalFormatting>
  <conditionalFormatting sqref="AI136">
    <cfRule type="cellIs" dxfId="1972" priority="2498" operator="greaterThan">
      <formula>AH136</formula>
    </cfRule>
  </conditionalFormatting>
  <conditionalFormatting sqref="AI136">
    <cfRule type="cellIs" dxfId="1971" priority="2497" operator="greaterThan">
      <formula>AH136</formula>
    </cfRule>
  </conditionalFormatting>
  <conditionalFormatting sqref="AI136">
    <cfRule type="cellIs" dxfId="1970" priority="2496" operator="greaterThan">
      <formula>AH136</formula>
    </cfRule>
  </conditionalFormatting>
  <conditionalFormatting sqref="AI136">
    <cfRule type="cellIs" dxfId="1969" priority="2495" operator="greaterThan">
      <formula>AH136</formula>
    </cfRule>
  </conditionalFormatting>
  <conditionalFormatting sqref="AI136">
    <cfRule type="cellIs" dxfId="1968" priority="2494" operator="greaterThan">
      <formula>AH136</formula>
    </cfRule>
  </conditionalFormatting>
  <conditionalFormatting sqref="AI137">
    <cfRule type="cellIs" dxfId="1967" priority="2493" operator="greaterThan">
      <formula>AH137</formula>
    </cfRule>
  </conditionalFormatting>
  <conditionalFormatting sqref="AI137">
    <cfRule type="cellIs" dxfId="1966" priority="2492" operator="greaterThan">
      <formula>AH137</formula>
    </cfRule>
  </conditionalFormatting>
  <conditionalFormatting sqref="AI137">
    <cfRule type="cellIs" dxfId="1965" priority="2491" operator="greaterThan">
      <formula>AH137</formula>
    </cfRule>
  </conditionalFormatting>
  <conditionalFormatting sqref="AI137">
    <cfRule type="cellIs" dxfId="1964" priority="2490" operator="greaterThan">
      <formula>AH137</formula>
    </cfRule>
  </conditionalFormatting>
  <conditionalFormatting sqref="AI137">
    <cfRule type="cellIs" dxfId="1963" priority="2489" operator="greaterThan">
      <formula>AH137</formula>
    </cfRule>
  </conditionalFormatting>
  <conditionalFormatting sqref="AI137">
    <cfRule type="cellIs" dxfId="1962" priority="2488" operator="greaterThan">
      <formula>AH137</formula>
    </cfRule>
  </conditionalFormatting>
  <conditionalFormatting sqref="AI137">
    <cfRule type="cellIs" dxfId="1961" priority="2487" operator="greaterThan">
      <formula>AH137</formula>
    </cfRule>
  </conditionalFormatting>
  <conditionalFormatting sqref="AI137">
    <cfRule type="cellIs" dxfId="1960" priority="2486" operator="greaterThan">
      <formula>AH137</formula>
    </cfRule>
  </conditionalFormatting>
  <conditionalFormatting sqref="AI138">
    <cfRule type="cellIs" dxfId="1959" priority="2485" operator="greaterThan">
      <formula>AH138</formula>
    </cfRule>
  </conditionalFormatting>
  <conditionalFormatting sqref="AI138">
    <cfRule type="cellIs" dxfId="1958" priority="2484" operator="greaterThan">
      <formula>AH138</formula>
    </cfRule>
  </conditionalFormatting>
  <conditionalFormatting sqref="AI138">
    <cfRule type="cellIs" dxfId="1957" priority="2483" operator="greaterThan">
      <formula>AH138</formula>
    </cfRule>
  </conditionalFormatting>
  <conditionalFormatting sqref="AI138">
    <cfRule type="cellIs" dxfId="1956" priority="2482" operator="greaterThan">
      <formula>AH138</formula>
    </cfRule>
  </conditionalFormatting>
  <conditionalFormatting sqref="AI138">
    <cfRule type="cellIs" dxfId="1955" priority="2481" operator="greaterThan">
      <formula>AH138</formula>
    </cfRule>
  </conditionalFormatting>
  <conditionalFormatting sqref="AI138">
    <cfRule type="cellIs" dxfId="1954" priority="2480" operator="greaterThan">
      <formula>AH138</formula>
    </cfRule>
  </conditionalFormatting>
  <conditionalFormatting sqref="AI138">
    <cfRule type="cellIs" dxfId="1953" priority="2479" operator="greaterThan">
      <formula>AH138</formula>
    </cfRule>
  </conditionalFormatting>
  <conditionalFormatting sqref="AI138">
    <cfRule type="cellIs" dxfId="1952" priority="2478" operator="greaterThan">
      <formula>AH138</formula>
    </cfRule>
  </conditionalFormatting>
  <conditionalFormatting sqref="AI139:AI142">
    <cfRule type="cellIs" dxfId="1951" priority="2477" operator="greaterThan">
      <formula>AH139</formula>
    </cfRule>
  </conditionalFormatting>
  <conditionalFormatting sqref="AI139:AI142">
    <cfRule type="cellIs" dxfId="1950" priority="2476" operator="greaterThan">
      <formula>AH139</formula>
    </cfRule>
  </conditionalFormatting>
  <conditionalFormatting sqref="AI139:AI142">
    <cfRule type="cellIs" dxfId="1949" priority="2475" operator="greaterThan">
      <formula>AH139</formula>
    </cfRule>
  </conditionalFormatting>
  <conditionalFormatting sqref="AI139:AI142">
    <cfRule type="cellIs" dxfId="1948" priority="2474" operator="greaterThan">
      <formula>AH139</formula>
    </cfRule>
  </conditionalFormatting>
  <conditionalFormatting sqref="AI139:AI142">
    <cfRule type="cellIs" dxfId="1947" priority="2473" operator="greaterThan">
      <formula>AH139</formula>
    </cfRule>
  </conditionalFormatting>
  <conditionalFormatting sqref="AI139:AI142">
    <cfRule type="cellIs" dxfId="1946" priority="2472" operator="greaterThan">
      <formula>AH139</formula>
    </cfRule>
  </conditionalFormatting>
  <conditionalFormatting sqref="AI139:AI142">
    <cfRule type="cellIs" dxfId="1945" priority="2471" operator="greaterThan">
      <formula>AH139</formula>
    </cfRule>
  </conditionalFormatting>
  <conditionalFormatting sqref="AI139:AI142">
    <cfRule type="cellIs" dxfId="1944" priority="2470" operator="greaterThan">
      <formula>AH139</formula>
    </cfRule>
  </conditionalFormatting>
  <conditionalFormatting sqref="AI143">
    <cfRule type="cellIs" dxfId="1943" priority="2469" operator="greaterThan">
      <formula>AH143</formula>
    </cfRule>
  </conditionalFormatting>
  <conditionalFormatting sqref="AI143">
    <cfRule type="cellIs" dxfId="1942" priority="2468" operator="greaterThan">
      <formula>AH143</formula>
    </cfRule>
  </conditionalFormatting>
  <conditionalFormatting sqref="AI143">
    <cfRule type="cellIs" dxfId="1941" priority="2467" operator="greaterThan">
      <formula>AH143</formula>
    </cfRule>
  </conditionalFormatting>
  <conditionalFormatting sqref="AI143">
    <cfRule type="cellIs" dxfId="1940" priority="2466" operator="greaterThan">
      <formula>AH143</formula>
    </cfRule>
  </conditionalFormatting>
  <conditionalFormatting sqref="AI143">
    <cfRule type="cellIs" dxfId="1939" priority="2465" operator="greaterThan">
      <formula>AH143</formula>
    </cfRule>
  </conditionalFormatting>
  <conditionalFormatting sqref="AI143">
    <cfRule type="cellIs" dxfId="1938" priority="2464" operator="greaterThan">
      <formula>AH143</formula>
    </cfRule>
  </conditionalFormatting>
  <conditionalFormatting sqref="AI143">
    <cfRule type="cellIs" dxfId="1937" priority="2463" operator="greaterThan">
      <formula>AH143</formula>
    </cfRule>
  </conditionalFormatting>
  <conditionalFormatting sqref="AI143">
    <cfRule type="cellIs" dxfId="1936" priority="2462" operator="greaterThan">
      <formula>AH143</formula>
    </cfRule>
  </conditionalFormatting>
  <conditionalFormatting sqref="AI129">
    <cfRule type="cellIs" dxfId="1935" priority="2461" operator="greaterThan">
      <formula>AH129</formula>
    </cfRule>
  </conditionalFormatting>
  <conditionalFormatting sqref="AI129">
    <cfRule type="cellIs" dxfId="1934" priority="2460" operator="greaterThan">
      <formula>AH129</formula>
    </cfRule>
  </conditionalFormatting>
  <conditionalFormatting sqref="AI129">
    <cfRule type="cellIs" dxfId="1933" priority="2459" operator="greaterThan">
      <formula>AH129</formula>
    </cfRule>
  </conditionalFormatting>
  <conditionalFormatting sqref="AI129">
    <cfRule type="cellIs" dxfId="1932" priority="2458" operator="greaterThan">
      <formula>AH129</formula>
    </cfRule>
  </conditionalFormatting>
  <conditionalFormatting sqref="AI129">
    <cfRule type="cellIs" dxfId="1931" priority="2457" operator="greaterThan">
      <formula>AH129</formula>
    </cfRule>
  </conditionalFormatting>
  <conditionalFormatting sqref="AI129">
    <cfRule type="cellIs" dxfId="1930" priority="2456" operator="greaterThan">
      <formula>AH129</formula>
    </cfRule>
  </conditionalFormatting>
  <conditionalFormatting sqref="AI129">
    <cfRule type="cellIs" dxfId="1929" priority="2455" operator="greaterThan">
      <formula>AH129</formula>
    </cfRule>
  </conditionalFormatting>
  <conditionalFormatting sqref="AI129">
    <cfRule type="cellIs" dxfId="1928" priority="2454" operator="greaterThan">
      <formula>AH129</formula>
    </cfRule>
  </conditionalFormatting>
  <conditionalFormatting sqref="AI129">
    <cfRule type="cellIs" dxfId="1927" priority="2453" operator="greaterThan">
      <formula>AH129</formula>
    </cfRule>
  </conditionalFormatting>
  <conditionalFormatting sqref="AI134">
    <cfRule type="cellIs" dxfId="1926" priority="2451" operator="greaterThan">
      <formula>AH134</formula>
    </cfRule>
  </conditionalFormatting>
  <conditionalFormatting sqref="AI134">
    <cfRule type="cellIs" dxfId="1925" priority="2450" operator="greaterThan">
      <formula>AH134</formula>
    </cfRule>
  </conditionalFormatting>
  <conditionalFormatting sqref="AI134">
    <cfRule type="cellIs" dxfId="1924" priority="2449" operator="greaterThan">
      <formula>AH134</formula>
    </cfRule>
  </conditionalFormatting>
  <conditionalFormatting sqref="AI134">
    <cfRule type="cellIs" dxfId="1923" priority="2448" operator="greaterThan">
      <formula>AH134</formula>
    </cfRule>
  </conditionalFormatting>
  <conditionalFormatting sqref="AI134">
    <cfRule type="cellIs" dxfId="1922" priority="2447" operator="greaterThan">
      <formula>AH134</formula>
    </cfRule>
  </conditionalFormatting>
  <conditionalFormatting sqref="AI134">
    <cfRule type="cellIs" dxfId="1921" priority="2446" operator="greaterThan">
      <formula>AH134</formula>
    </cfRule>
  </conditionalFormatting>
  <conditionalFormatting sqref="AI134">
    <cfRule type="cellIs" dxfId="1920" priority="2445" operator="greaterThan">
      <formula>AH134</formula>
    </cfRule>
  </conditionalFormatting>
  <conditionalFormatting sqref="AI134">
    <cfRule type="cellIs" dxfId="1919" priority="2444" operator="greaterThan">
      <formula>AH134</formula>
    </cfRule>
  </conditionalFormatting>
  <conditionalFormatting sqref="AI134">
    <cfRule type="cellIs" dxfId="1918" priority="2443" operator="greaterThan">
      <formula>AH134</formula>
    </cfRule>
  </conditionalFormatting>
  <conditionalFormatting sqref="AI134">
    <cfRule type="cellIs" dxfId="1917" priority="2442" operator="greaterThan">
      <formula>AH134</formula>
    </cfRule>
  </conditionalFormatting>
  <conditionalFormatting sqref="AI85">
    <cfRule type="cellIs" dxfId="1916" priority="2441" operator="greaterThan">
      <formula>AH85</formula>
    </cfRule>
  </conditionalFormatting>
  <conditionalFormatting sqref="AI86">
    <cfRule type="cellIs" dxfId="1915" priority="2440" operator="greaterThan">
      <formula>AH86</formula>
    </cfRule>
  </conditionalFormatting>
  <conditionalFormatting sqref="AI86">
    <cfRule type="cellIs" dxfId="1914" priority="2439" operator="greaterThan">
      <formula>AH86</formula>
    </cfRule>
  </conditionalFormatting>
  <conditionalFormatting sqref="AI86">
    <cfRule type="cellIs" dxfId="1913" priority="2438" operator="greaterThan">
      <formula>AH86</formula>
    </cfRule>
  </conditionalFormatting>
  <conditionalFormatting sqref="AI86">
    <cfRule type="cellIs" dxfId="1912" priority="2437" operator="greaterThan">
      <formula>AH86</formula>
    </cfRule>
  </conditionalFormatting>
  <conditionalFormatting sqref="AI86">
    <cfRule type="cellIs" dxfId="1911" priority="2436" operator="greaterThan">
      <formula>AH86</formula>
    </cfRule>
  </conditionalFormatting>
  <conditionalFormatting sqref="AI86">
    <cfRule type="cellIs" dxfId="1910" priority="2435" operator="greaterThan">
      <formula>AH86</formula>
    </cfRule>
  </conditionalFormatting>
  <conditionalFormatting sqref="AI86">
    <cfRule type="cellIs" dxfId="1909" priority="2434" operator="greaterThan">
      <formula>AH86</formula>
    </cfRule>
  </conditionalFormatting>
  <conditionalFormatting sqref="AI86">
    <cfRule type="cellIs" dxfId="1908" priority="2433" operator="greaterThan">
      <formula>AH86</formula>
    </cfRule>
  </conditionalFormatting>
  <conditionalFormatting sqref="AI86">
    <cfRule type="cellIs" dxfId="1907" priority="2432" operator="greaterThan">
      <formula>AH86</formula>
    </cfRule>
  </conditionalFormatting>
  <conditionalFormatting sqref="AI86">
    <cfRule type="cellIs" dxfId="1906" priority="2431" operator="greaterThan">
      <formula>AH86</formula>
    </cfRule>
  </conditionalFormatting>
  <conditionalFormatting sqref="AI86">
    <cfRule type="cellIs" dxfId="1905" priority="2430" operator="greaterThan">
      <formula>AH86</formula>
    </cfRule>
  </conditionalFormatting>
  <conditionalFormatting sqref="AI87">
    <cfRule type="cellIs" dxfId="1904" priority="2429" operator="greaterThan">
      <formula>AH87</formula>
    </cfRule>
  </conditionalFormatting>
  <conditionalFormatting sqref="AI87">
    <cfRule type="cellIs" dxfId="1903" priority="2428" operator="greaterThan">
      <formula>AH87</formula>
    </cfRule>
  </conditionalFormatting>
  <conditionalFormatting sqref="AI87">
    <cfRule type="cellIs" dxfId="1902" priority="2427" operator="greaterThan">
      <formula>AH87</formula>
    </cfRule>
  </conditionalFormatting>
  <conditionalFormatting sqref="AI87">
    <cfRule type="cellIs" dxfId="1901" priority="2426" operator="greaterThan">
      <formula>AH87</formula>
    </cfRule>
  </conditionalFormatting>
  <conditionalFormatting sqref="AI87">
    <cfRule type="cellIs" dxfId="1900" priority="2425" operator="greaterThan">
      <formula>AH87</formula>
    </cfRule>
  </conditionalFormatting>
  <conditionalFormatting sqref="AI87">
    <cfRule type="cellIs" dxfId="1899" priority="2424" operator="greaterThan">
      <formula>AH87</formula>
    </cfRule>
  </conditionalFormatting>
  <conditionalFormatting sqref="AI87">
    <cfRule type="cellIs" dxfId="1898" priority="2423" operator="greaterThan">
      <formula>AH87</formula>
    </cfRule>
  </conditionalFormatting>
  <conditionalFormatting sqref="AI87">
    <cfRule type="cellIs" dxfId="1897" priority="2422" operator="greaterThan">
      <formula>AH87</formula>
    </cfRule>
  </conditionalFormatting>
  <conditionalFormatting sqref="AI87">
    <cfRule type="cellIs" dxfId="1896" priority="2421" operator="greaterThan">
      <formula>AH87</formula>
    </cfRule>
  </conditionalFormatting>
  <conditionalFormatting sqref="AI87">
    <cfRule type="cellIs" dxfId="1895" priority="2420" operator="greaterThan">
      <formula>AH87</formula>
    </cfRule>
  </conditionalFormatting>
  <conditionalFormatting sqref="AI87">
    <cfRule type="cellIs" dxfId="1894" priority="2419" operator="greaterThan">
      <formula>AH87</formula>
    </cfRule>
  </conditionalFormatting>
  <conditionalFormatting sqref="AI88">
    <cfRule type="cellIs" dxfId="1893" priority="2418" operator="greaterThan">
      <formula>AH88</formula>
    </cfRule>
  </conditionalFormatting>
  <conditionalFormatting sqref="AI88">
    <cfRule type="cellIs" dxfId="1892" priority="2417" operator="greaterThan">
      <formula>AH88</formula>
    </cfRule>
  </conditionalFormatting>
  <conditionalFormatting sqref="AI88">
    <cfRule type="cellIs" dxfId="1891" priority="2416" operator="greaterThan">
      <formula>AH88</formula>
    </cfRule>
  </conditionalFormatting>
  <conditionalFormatting sqref="AI88">
    <cfRule type="cellIs" dxfId="1890" priority="2415" operator="greaterThan">
      <formula>AH88</formula>
    </cfRule>
  </conditionalFormatting>
  <conditionalFormatting sqref="AI88">
    <cfRule type="cellIs" dxfId="1889" priority="2414" operator="greaterThan">
      <formula>AH88</formula>
    </cfRule>
  </conditionalFormatting>
  <conditionalFormatting sqref="AI88">
    <cfRule type="cellIs" dxfId="1888" priority="2413" operator="greaterThan">
      <formula>AH88</formula>
    </cfRule>
  </conditionalFormatting>
  <conditionalFormatting sqref="AI88">
    <cfRule type="cellIs" dxfId="1887" priority="2412" operator="greaterThan">
      <formula>AH88</formula>
    </cfRule>
  </conditionalFormatting>
  <conditionalFormatting sqref="AI88">
    <cfRule type="cellIs" dxfId="1886" priority="2411" operator="greaterThan">
      <formula>AH88</formula>
    </cfRule>
  </conditionalFormatting>
  <conditionalFormatting sqref="AI88">
    <cfRule type="cellIs" dxfId="1885" priority="2410" operator="greaterThan">
      <formula>AH88</formula>
    </cfRule>
  </conditionalFormatting>
  <conditionalFormatting sqref="AI88">
    <cfRule type="cellIs" dxfId="1884" priority="2409" operator="greaterThan">
      <formula>AH88</formula>
    </cfRule>
  </conditionalFormatting>
  <conditionalFormatting sqref="AI88">
    <cfRule type="cellIs" dxfId="1883" priority="2408" operator="greaterThan">
      <formula>AH88</formula>
    </cfRule>
  </conditionalFormatting>
  <conditionalFormatting sqref="AI89:AI90">
    <cfRule type="cellIs" dxfId="1882" priority="2407" operator="greaterThan">
      <formula>AH89</formula>
    </cfRule>
  </conditionalFormatting>
  <conditionalFormatting sqref="AI89:AI90">
    <cfRule type="cellIs" dxfId="1881" priority="2406" operator="greaterThan">
      <formula>AH89</formula>
    </cfRule>
  </conditionalFormatting>
  <conditionalFormatting sqref="AI89:AI90">
    <cfRule type="cellIs" dxfId="1880" priority="2405" operator="greaterThan">
      <formula>AH89</formula>
    </cfRule>
  </conditionalFormatting>
  <conditionalFormatting sqref="AI89:AI90">
    <cfRule type="cellIs" dxfId="1879" priority="2404" operator="greaterThan">
      <formula>AH89</formula>
    </cfRule>
  </conditionalFormatting>
  <conditionalFormatting sqref="AI89:AI90">
    <cfRule type="cellIs" dxfId="1878" priority="2403" operator="greaterThan">
      <formula>AH89</formula>
    </cfRule>
  </conditionalFormatting>
  <conditionalFormatting sqref="AI89:AI90">
    <cfRule type="cellIs" dxfId="1877" priority="2402" operator="greaterThan">
      <formula>AH89</formula>
    </cfRule>
  </conditionalFormatting>
  <conditionalFormatting sqref="AI89:AI90">
    <cfRule type="cellIs" dxfId="1876" priority="2401" operator="greaterThan">
      <formula>AH89</formula>
    </cfRule>
  </conditionalFormatting>
  <conditionalFormatting sqref="AI89:AI90">
    <cfRule type="cellIs" dxfId="1875" priority="2400" operator="greaterThan">
      <formula>AH89</formula>
    </cfRule>
  </conditionalFormatting>
  <conditionalFormatting sqref="AI89:AI90">
    <cfRule type="cellIs" dxfId="1874" priority="2399" operator="greaterThan">
      <formula>AH89</formula>
    </cfRule>
  </conditionalFormatting>
  <conditionalFormatting sqref="AI89:AI90">
    <cfRule type="cellIs" dxfId="1873" priority="2398" operator="greaterThan">
      <formula>AH89</formula>
    </cfRule>
  </conditionalFormatting>
  <conditionalFormatting sqref="AI89:AI90">
    <cfRule type="cellIs" dxfId="1872" priority="2397" operator="greaterThan">
      <formula>AH89</formula>
    </cfRule>
  </conditionalFormatting>
  <conditionalFormatting sqref="AI91:AI94">
    <cfRule type="cellIs" dxfId="1871" priority="2396" operator="greaterThan">
      <formula>AH91</formula>
    </cfRule>
  </conditionalFormatting>
  <conditionalFormatting sqref="AI91:AI94">
    <cfRule type="cellIs" dxfId="1870" priority="2395" operator="greaterThan">
      <formula>AH91</formula>
    </cfRule>
  </conditionalFormatting>
  <conditionalFormatting sqref="AI91:AI94">
    <cfRule type="cellIs" dxfId="1869" priority="2394" operator="greaterThan">
      <formula>AH91</formula>
    </cfRule>
  </conditionalFormatting>
  <conditionalFormatting sqref="AI91:AI94">
    <cfRule type="cellIs" dxfId="1868" priority="2393" operator="greaterThan">
      <formula>AH91</formula>
    </cfRule>
  </conditionalFormatting>
  <conditionalFormatting sqref="AI91:AI94">
    <cfRule type="cellIs" dxfId="1867" priority="2392" operator="greaterThan">
      <formula>AH91</formula>
    </cfRule>
  </conditionalFormatting>
  <conditionalFormatting sqref="AI91:AI94">
    <cfRule type="cellIs" dxfId="1866" priority="2391" operator="greaterThan">
      <formula>AH91</formula>
    </cfRule>
  </conditionalFormatting>
  <conditionalFormatting sqref="AI91:AI94">
    <cfRule type="cellIs" dxfId="1865" priority="2390" operator="greaterThan">
      <formula>AH91</formula>
    </cfRule>
  </conditionalFormatting>
  <conditionalFormatting sqref="AI91:AI94">
    <cfRule type="cellIs" dxfId="1864" priority="2389" operator="greaterThan">
      <formula>AH91</formula>
    </cfRule>
  </conditionalFormatting>
  <conditionalFormatting sqref="AI91:AI94">
    <cfRule type="cellIs" dxfId="1863" priority="2388" operator="greaterThan">
      <formula>AH91</formula>
    </cfRule>
  </conditionalFormatting>
  <conditionalFormatting sqref="AI91:AI94">
    <cfRule type="cellIs" dxfId="1862" priority="2387" operator="greaterThan">
      <formula>AH91</formula>
    </cfRule>
  </conditionalFormatting>
  <conditionalFormatting sqref="AI91:AI94">
    <cfRule type="cellIs" dxfId="1861" priority="2386" operator="greaterThan">
      <formula>AH91</formula>
    </cfRule>
  </conditionalFormatting>
  <conditionalFormatting sqref="AI122">
    <cfRule type="cellIs" dxfId="1860" priority="2362" operator="greaterThan">
      <formula>AH122</formula>
    </cfRule>
  </conditionalFormatting>
  <conditionalFormatting sqref="AI123:AI126">
    <cfRule type="cellIs" dxfId="1859" priority="2361" operator="greaterThan">
      <formula>AH123</formula>
    </cfRule>
  </conditionalFormatting>
  <conditionalFormatting sqref="AI127">
    <cfRule type="cellIs" dxfId="1858" priority="2360" operator="greaterThan">
      <formula>AH127</formula>
    </cfRule>
  </conditionalFormatting>
  <conditionalFormatting sqref="AI111">
    <cfRule type="cellIs" dxfId="1857" priority="2356" operator="lessThan">
      <formula>AH111</formula>
    </cfRule>
    <cfRule type="cellIs" dxfId="1856" priority="2357" operator="greaterThan">
      <formula>AH111</formula>
    </cfRule>
  </conditionalFormatting>
  <conditionalFormatting sqref="AI42">
    <cfRule type="cellIs" dxfId="1855" priority="2354" operator="lessThan">
      <formula>AH42</formula>
    </cfRule>
    <cfRule type="cellIs" dxfId="1854" priority="2355" operator="greaterThan">
      <formula>AH42</formula>
    </cfRule>
  </conditionalFormatting>
  <conditionalFormatting sqref="AI31">
    <cfRule type="cellIs" dxfId="1853" priority="2352" operator="lessThan">
      <formula>AH31</formula>
    </cfRule>
    <cfRule type="cellIs" dxfId="1852" priority="2353" operator="greaterThan">
      <formula>AH31</formula>
    </cfRule>
  </conditionalFormatting>
  <conditionalFormatting sqref="AI96">
    <cfRule type="cellIs" dxfId="1851" priority="2350" operator="lessThan">
      <formula>AH96</formula>
    </cfRule>
    <cfRule type="cellIs" dxfId="1850" priority="2351" operator="greaterThan">
      <formula>AH96</formula>
    </cfRule>
  </conditionalFormatting>
  <conditionalFormatting sqref="AI104">
    <cfRule type="cellIs" dxfId="1849" priority="2348" operator="lessThan">
      <formula>AH104</formula>
    </cfRule>
    <cfRule type="cellIs" dxfId="1848" priority="2349" operator="greaterThan">
      <formula>AH104</formula>
    </cfRule>
  </conditionalFormatting>
  <conditionalFormatting sqref="AI135">
    <cfRule type="cellIs" dxfId="1847" priority="2344" operator="lessThan">
      <formula>AH135</formula>
    </cfRule>
    <cfRule type="cellIs" dxfId="1846" priority="2345" operator="greaterThan">
      <formula>AH135</formula>
    </cfRule>
  </conditionalFormatting>
  <conditionalFormatting sqref="AI128">
    <cfRule type="cellIs" dxfId="1845" priority="2342" operator="lessThan">
      <formula>AH128</formula>
    </cfRule>
    <cfRule type="cellIs" dxfId="1844" priority="2343" operator="greaterThan">
      <formula>AH128</formula>
    </cfRule>
  </conditionalFormatting>
  <conditionalFormatting sqref="AI84">
    <cfRule type="cellIs" dxfId="1843" priority="2340" operator="lessThan">
      <formula>AH84</formula>
    </cfRule>
    <cfRule type="cellIs" dxfId="1842" priority="2341" operator="greaterThan">
      <formula>AH84</formula>
    </cfRule>
  </conditionalFormatting>
  <conditionalFormatting sqref="AI119">
    <cfRule type="cellIs" dxfId="1841" priority="2338" operator="lessThan">
      <formula>AH119</formula>
    </cfRule>
    <cfRule type="cellIs" dxfId="1840" priority="2339" operator="greaterThan">
      <formula>AH119</formula>
    </cfRule>
  </conditionalFormatting>
  <conditionalFormatting sqref="AL70">
    <cfRule type="cellIs" dxfId="1839" priority="2332" operator="lessThan">
      <formula>AK70</formula>
    </cfRule>
    <cfRule type="cellIs" dxfId="1838" priority="2333" operator="greaterThan">
      <formula>AK70</formula>
    </cfRule>
  </conditionalFormatting>
  <conditionalFormatting sqref="AL129:AL134">
    <cfRule type="cellIs" dxfId="1837" priority="2331" operator="greaterThan">
      <formula>AK129</formula>
    </cfRule>
  </conditionalFormatting>
  <conditionalFormatting sqref="AL136:AL143">
    <cfRule type="cellIs" dxfId="1836" priority="2330" operator="greaterThan">
      <formula>AK136</formula>
    </cfRule>
  </conditionalFormatting>
  <conditionalFormatting sqref="AL105:AL110">
    <cfRule type="cellIs" dxfId="1835" priority="2328" operator="greaterThan">
      <formula>AK105</formula>
    </cfRule>
  </conditionalFormatting>
  <conditionalFormatting sqref="AL105:AL110">
    <cfRule type="cellIs" dxfId="1834" priority="2327" operator="greaterThan">
      <formula>AK105</formula>
    </cfRule>
  </conditionalFormatting>
  <conditionalFormatting sqref="AL62">
    <cfRule type="cellIs" dxfId="1833" priority="2323" operator="greaterThan">
      <formula>AK62</formula>
    </cfRule>
  </conditionalFormatting>
  <conditionalFormatting sqref="AL63">
    <cfRule type="cellIs" dxfId="1832" priority="2322" operator="greaterThan">
      <formula>AK63</formula>
    </cfRule>
  </conditionalFormatting>
  <conditionalFormatting sqref="AL64">
    <cfRule type="cellIs" dxfId="1831" priority="2321" operator="greaterThan">
      <formula>AK64</formula>
    </cfRule>
  </conditionalFormatting>
  <conditionalFormatting sqref="AL65:AL68">
    <cfRule type="cellIs" dxfId="1830" priority="2320" operator="greaterThan">
      <formula>AK65</formula>
    </cfRule>
  </conditionalFormatting>
  <conditionalFormatting sqref="AL71">
    <cfRule type="cellIs" dxfId="1829" priority="2318" operator="greaterThan">
      <formula>AK71</formula>
    </cfRule>
  </conditionalFormatting>
  <conditionalFormatting sqref="AL72:AL73">
    <cfRule type="cellIs" dxfId="1828" priority="2316" operator="greaterThan">
      <formula>AK72</formula>
    </cfRule>
  </conditionalFormatting>
  <conditionalFormatting sqref="AL74:AL75">
    <cfRule type="cellIs" dxfId="1827" priority="2314" operator="greaterThan">
      <formula>AK74</formula>
    </cfRule>
  </conditionalFormatting>
  <conditionalFormatting sqref="AL74:AL75">
    <cfRule type="cellIs" dxfId="1826" priority="2313" operator="greaterThan">
      <formula>AK74</formula>
    </cfRule>
  </conditionalFormatting>
  <conditionalFormatting sqref="AL77">
    <cfRule type="cellIs" dxfId="1825" priority="2309" operator="greaterThan">
      <formula>AK77</formula>
    </cfRule>
  </conditionalFormatting>
  <conditionalFormatting sqref="AL78">
    <cfRule type="cellIs" dxfId="1824" priority="2308" operator="greaterThan">
      <formula>AK78</formula>
    </cfRule>
  </conditionalFormatting>
  <conditionalFormatting sqref="AL79:AL82">
    <cfRule type="cellIs" dxfId="1823" priority="2307" operator="greaterThan">
      <formula>AK79</formula>
    </cfRule>
  </conditionalFormatting>
  <conditionalFormatting sqref="AL46">
    <cfRule type="cellIs" dxfId="1822" priority="2303" operator="greaterThan">
      <formula>AK46</formula>
    </cfRule>
  </conditionalFormatting>
  <conditionalFormatting sqref="AL47">
    <cfRule type="cellIs" dxfId="1821" priority="2302" operator="greaterThan">
      <formula>AK47</formula>
    </cfRule>
  </conditionalFormatting>
  <conditionalFormatting sqref="AL48">
    <cfRule type="cellIs" dxfId="1820" priority="2301" operator="greaterThan">
      <formula>AK48</formula>
    </cfRule>
  </conditionalFormatting>
  <conditionalFormatting sqref="AL49:AL50">
    <cfRule type="cellIs" dxfId="1819" priority="2300" operator="greaterThan">
      <formula>AK49</formula>
    </cfRule>
  </conditionalFormatting>
  <conditionalFormatting sqref="AL51">
    <cfRule type="cellIs" dxfId="1818" priority="2299" operator="greaterThan">
      <formula>AK51</formula>
    </cfRule>
  </conditionalFormatting>
  <conditionalFormatting sqref="AL52">
    <cfRule type="cellIs" dxfId="1817" priority="2298" operator="greaterThan">
      <formula>AK52</formula>
    </cfRule>
  </conditionalFormatting>
  <conditionalFormatting sqref="AL53">
    <cfRule type="cellIs" dxfId="1816" priority="2297" operator="greaterThan">
      <formula>AK53</formula>
    </cfRule>
  </conditionalFormatting>
  <conditionalFormatting sqref="AL55">
    <cfRule type="cellIs" dxfId="1815" priority="2295" operator="greaterThan">
      <formula>AK55</formula>
    </cfRule>
  </conditionalFormatting>
  <conditionalFormatting sqref="AL60">
    <cfRule type="cellIs" dxfId="1814" priority="2294" operator="greaterThan">
      <formula>AK60</formula>
    </cfRule>
  </conditionalFormatting>
  <conditionalFormatting sqref="AL112">
    <cfRule type="cellIs" dxfId="1813" priority="2293" operator="greaterThan">
      <formula>AK112</formula>
    </cfRule>
  </conditionalFormatting>
  <conditionalFormatting sqref="AL112">
    <cfRule type="cellIs" dxfId="1812" priority="2292" operator="greaterThan">
      <formula>AK112</formula>
    </cfRule>
  </conditionalFormatting>
  <conditionalFormatting sqref="AL113">
    <cfRule type="cellIs" dxfId="1811" priority="2291" operator="greaterThan">
      <formula>AK113</formula>
    </cfRule>
  </conditionalFormatting>
  <conditionalFormatting sqref="AL113">
    <cfRule type="cellIs" dxfId="1810" priority="2290" operator="greaterThan">
      <formula>AK113</formula>
    </cfRule>
  </conditionalFormatting>
  <conditionalFormatting sqref="AL114:AL117">
    <cfRule type="cellIs" dxfId="1809" priority="2289" operator="greaterThan">
      <formula>AK114</formula>
    </cfRule>
  </conditionalFormatting>
  <conditionalFormatting sqref="AL114:AL117">
    <cfRule type="cellIs" dxfId="1808" priority="2288" operator="greaterThan">
      <formula>AK114</formula>
    </cfRule>
  </conditionalFormatting>
  <conditionalFormatting sqref="AL35">
    <cfRule type="cellIs" dxfId="1807" priority="2279" operator="greaterThan">
      <formula>AK35</formula>
    </cfRule>
  </conditionalFormatting>
  <conditionalFormatting sqref="AL35">
    <cfRule type="cellIs" dxfId="1806" priority="2278" operator="greaterThan">
      <formula>AK35</formula>
    </cfRule>
  </conditionalFormatting>
  <conditionalFormatting sqref="AL35">
    <cfRule type="cellIs" dxfId="1805" priority="2277" operator="greaterThan">
      <formula>AK35</formula>
    </cfRule>
  </conditionalFormatting>
  <conditionalFormatting sqref="AL36">
    <cfRule type="cellIs" dxfId="1804" priority="2276" operator="greaterThan">
      <formula>AK36</formula>
    </cfRule>
  </conditionalFormatting>
  <conditionalFormatting sqref="AL36">
    <cfRule type="cellIs" dxfId="1803" priority="2275" operator="greaterThan">
      <formula>AK36</formula>
    </cfRule>
  </conditionalFormatting>
  <conditionalFormatting sqref="AL36">
    <cfRule type="cellIs" dxfId="1802" priority="2274" operator="greaterThan">
      <formula>AK36</formula>
    </cfRule>
  </conditionalFormatting>
  <conditionalFormatting sqref="AL97:AL98">
    <cfRule type="cellIs" dxfId="1801" priority="2267" operator="greaterThan">
      <formula>AK97</formula>
    </cfRule>
  </conditionalFormatting>
  <conditionalFormatting sqref="AL97:AL98">
    <cfRule type="cellIs" dxfId="1800" priority="2266" operator="greaterThan">
      <formula>AK97</formula>
    </cfRule>
  </conditionalFormatting>
  <conditionalFormatting sqref="AL97:AL98">
    <cfRule type="cellIs" dxfId="1799" priority="2265" operator="greaterThan">
      <formula>AK97</formula>
    </cfRule>
  </conditionalFormatting>
  <conditionalFormatting sqref="AL97:AL98">
    <cfRule type="cellIs" dxfId="1798" priority="2264" operator="greaterThan">
      <formula>AK97</formula>
    </cfRule>
  </conditionalFormatting>
  <conditionalFormatting sqref="AL99:AL102">
    <cfRule type="cellIs" dxfId="1797" priority="2263" operator="greaterThan">
      <formula>AK99</formula>
    </cfRule>
  </conditionalFormatting>
  <conditionalFormatting sqref="AL99:AL102">
    <cfRule type="cellIs" dxfId="1796" priority="2262" operator="greaterThan">
      <formula>AK99</formula>
    </cfRule>
  </conditionalFormatting>
  <conditionalFormatting sqref="AL99:AL102">
    <cfRule type="cellIs" dxfId="1795" priority="2261" operator="greaterThan">
      <formula>AK99</formula>
    </cfRule>
  </conditionalFormatting>
  <conditionalFormatting sqref="AL99:AL102">
    <cfRule type="cellIs" dxfId="1794" priority="2260" operator="greaterThan">
      <formula>AK99</formula>
    </cfRule>
  </conditionalFormatting>
  <conditionalFormatting sqref="AL105">
    <cfRule type="cellIs" dxfId="1793" priority="2255" operator="greaterThan">
      <formula>AK105</formula>
    </cfRule>
  </conditionalFormatting>
  <conditionalFormatting sqref="AL105">
    <cfRule type="cellIs" dxfId="1792" priority="2254" operator="greaterThan">
      <formula>AK105</formula>
    </cfRule>
  </conditionalFormatting>
  <conditionalFormatting sqref="AL105">
    <cfRule type="cellIs" dxfId="1791" priority="2253" operator="greaterThan">
      <formula>AK105</formula>
    </cfRule>
  </conditionalFormatting>
  <conditionalFormatting sqref="AL105">
    <cfRule type="cellIs" dxfId="1790" priority="2252" operator="greaterThan">
      <formula>AK105</formula>
    </cfRule>
  </conditionalFormatting>
  <conditionalFormatting sqref="AL105">
    <cfRule type="cellIs" dxfId="1789" priority="2251" operator="greaterThan">
      <formula>AK105</formula>
    </cfRule>
  </conditionalFormatting>
  <conditionalFormatting sqref="AL106:AL109">
    <cfRule type="cellIs" dxfId="1788" priority="2250" operator="greaterThan">
      <formula>AK106</formula>
    </cfRule>
  </conditionalFormatting>
  <conditionalFormatting sqref="AL106:AL109">
    <cfRule type="cellIs" dxfId="1787" priority="2249" operator="greaterThan">
      <formula>AK106</formula>
    </cfRule>
  </conditionalFormatting>
  <conditionalFormatting sqref="AL106:AL109">
    <cfRule type="cellIs" dxfId="1786" priority="2248" operator="greaterThan">
      <formula>AK106</formula>
    </cfRule>
  </conditionalFormatting>
  <conditionalFormatting sqref="AL106:AL109">
    <cfRule type="cellIs" dxfId="1785" priority="2247" operator="greaterThan">
      <formula>AK106</formula>
    </cfRule>
  </conditionalFormatting>
  <conditionalFormatting sqref="AL106:AL109">
    <cfRule type="cellIs" dxfId="1784" priority="2246" operator="greaterThan">
      <formula>AK106</formula>
    </cfRule>
  </conditionalFormatting>
  <conditionalFormatting sqref="AL110">
    <cfRule type="cellIs" dxfId="1783" priority="2245" operator="greaterThan">
      <formula>AK110</formula>
    </cfRule>
  </conditionalFormatting>
  <conditionalFormatting sqref="AL110">
    <cfRule type="cellIs" dxfId="1782" priority="2244" operator="greaterThan">
      <formula>AK110</formula>
    </cfRule>
  </conditionalFormatting>
  <conditionalFormatting sqref="AL110">
    <cfRule type="cellIs" dxfId="1781" priority="2243" operator="greaterThan">
      <formula>AK110</formula>
    </cfRule>
  </conditionalFormatting>
  <conditionalFormatting sqref="AL110">
    <cfRule type="cellIs" dxfId="1780" priority="2242" operator="greaterThan">
      <formula>AK110</formula>
    </cfRule>
  </conditionalFormatting>
  <conditionalFormatting sqref="AL110">
    <cfRule type="cellIs" dxfId="1779" priority="2241" operator="greaterThan">
      <formula>AK110</formula>
    </cfRule>
  </conditionalFormatting>
  <conditionalFormatting sqref="AL136">
    <cfRule type="cellIs" dxfId="1778" priority="2212" operator="greaterThan">
      <formula>AK136</formula>
    </cfRule>
  </conditionalFormatting>
  <conditionalFormatting sqref="AL136">
    <cfRule type="cellIs" dxfId="1777" priority="2211" operator="greaterThan">
      <formula>AK136</formula>
    </cfRule>
  </conditionalFormatting>
  <conditionalFormatting sqref="AL136">
    <cfRule type="cellIs" dxfId="1776" priority="2210" operator="greaterThan">
      <formula>AK136</formula>
    </cfRule>
  </conditionalFormatting>
  <conditionalFormatting sqref="AL136">
    <cfRule type="cellIs" dxfId="1775" priority="2209" operator="greaterThan">
      <formula>AK136</formula>
    </cfRule>
  </conditionalFormatting>
  <conditionalFormatting sqref="AL136">
    <cfRule type="cellIs" dxfId="1774" priority="2208" operator="greaterThan">
      <formula>AK136</formula>
    </cfRule>
  </conditionalFormatting>
  <conditionalFormatting sqref="AL136">
    <cfRule type="cellIs" dxfId="1773" priority="2207" operator="greaterThan">
      <formula>AK136</formula>
    </cfRule>
  </conditionalFormatting>
  <conditionalFormatting sqref="AL136">
    <cfRule type="cellIs" dxfId="1772" priority="2206" operator="greaterThan">
      <formula>AK136</formula>
    </cfRule>
  </conditionalFormatting>
  <conditionalFormatting sqref="AL136">
    <cfRule type="cellIs" dxfId="1771" priority="2205" operator="greaterThan">
      <formula>AK136</formula>
    </cfRule>
  </conditionalFormatting>
  <conditionalFormatting sqref="AL137">
    <cfRule type="cellIs" dxfId="1770" priority="2204" operator="greaterThan">
      <formula>AK137</formula>
    </cfRule>
  </conditionalFormatting>
  <conditionalFormatting sqref="AL137">
    <cfRule type="cellIs" dxfId="1769" priority="2203" operator="greaterThan">
      <formula>AK137</formula>
    </cfRule>
  </conditionalFormatting>
  <conditionalFormatting sqref="AL137">
    <cfRule type="cellIs" dxfId="1768" priority="2202" operator="greaterThan">
      <formula>AK137</formula>
    </cfRule>
  </conditionalFormatting>
  <conditionalFormatting sqref="AL137">
    <cfRule type="cellIs" dxfId="1767" priority="2201" operator="greaterThan">
      <formula>AK137</formula>
    </cfRule>
  </conditionalFormatting>
  <conditionalFormatting sqref="AL137">
    <cfRule type="cellIs" dxfId="1766" priority="2200" operator="greaterThan">
      <formula>AK137</formula>
    </cfRule>
  </conditionalFormatting>
  <conditionalFormatting sqref="AL137">
    <cfRule type="cellIs" dxfId="1765" priority="2199" operator="greaterThan">
      <formula>AK137</formula>
    </cfRule>
  </conditionalFormatting>
  <conditionalFormatting sqref="AL137">
    <cfRule type="cellIs" dxfId="1764" priority="2198" operator="greaterThan">
      <formula>AK137</formula>
    </cfRule>
  </conditionalFormatting>
  <conditionalFormatting sqref="AL137">
    <cfRule type="cellIs" dxfId="1763" priority="2197" operator="greaterThan">
      <formula>AK137</formula>
    </cfRule>
  </conditionalFormatting>
  <conditionalFormatting sqref="AL138">
    <cfRule type="cellIs" dxfId="1762" priority="2196" operator="greaterThan">
      <formula>AK138</formula>
    </cfRule>
  </conditionalFormatting>
  <conditionalFormatting sqref="AL138">
    <cfRule type="cellIs" dxfId="1761" priority="2195" operator="greaterThan">
      <formula>AK138</formula>
    </cfRule>
  </conditionalFormatting>
  <conditionalFormatting sqref="AL138">
    <cfRule type="cellIs" dxfId="1760" priority="2194" operator="greaterThan">
      <formula>AK138</formula>
    </cfRule>
  </conditionalFormatting>
  <conditionalFormatting sqref="AL138">
    <cfRule type="cellIs" dxfId="1759" priority="2193" operator="greaterThan">
      <formula>AK138</formula>
    </cfRule>
  </conditionalFormatting>
  <conditionalFormatting sqref="AL138">
    <cfRule type="cellIs" dxfId="1758" priority="2192" operator="greaterThan">
      <formula>AK138</formula>
    </cfRule>
  </conditionalFormatting>
  <conditionalFormatting sqref="AL138">
    <cfRule type="cellIs" dxfId="1757" priority="2191" operator="greaterThan">
      <formula>AK138</formula>
    </cfRule>
  </conditionalFormatting>
  <conditionalFormatting sqref="AL138">
    <cfRule type="cellIs" dxfId="1756" priority="2190" operator="greaterThan">
      <formula>AK138</formula>
    </cfRule>
  </conditionalFormatting>
  <conditionalFormatting sqref="AL138">
    <cfRule type="cellIs" dxfId="1755" priority="2189" operator="greaterThan">
      <formula>AK138</formula>
    </cfRule>
  </conditionalFormatting>
  <conditionalFormatting sqref="AL139:AL142">
    <cfRule type="cellIs" dxfId="1754" priority="2188" operator="greaterThan">
      <formula>AK139</formula>
    </cfRule>
  </conditionalFormatting>
  <conditionalFormatting sqref="AL139:AL142">
    <cfRule type="cellIs" dxfId="1753" priority="2187" operator="greaterThan">
      <formula>AK139</formula>
    </cfRule>
  </conditionalFormatting>
  <conditionalFormatting sqref="AL139:AL142">
    <cfRule type="cellIs" dxfId="1752" priority="2186" operator="greaterThan">
      <formula>AK139</formula>
    </cfRule>
  </conditionalFormatting>
  <conditionalFormatting sqref="AL139:AL142">
    <cfRule type="cellIs" dxfId="1751" priority="2185" operator="greaterThan">
      <formula>AK139</formula>
    </cfRule>
  </conditionalFormatting>
  <conditionalFormatting sqref="AL139:AL142">
    <cfRule type="cellIs" dxfId="1750" priority="2184" operator="greaterThan">
      <formula>AK139</formula>
    </cfRule>
  </conditionalFormatting>
  <conditionalFormatting sqref="AL139:AL142">
    <cfRule type="cellIs" dxfId="1749" priority="2183" operator="greaterThan">
      <formula>AK139</formula>
    </cfRule>
  </conditionalFormatting>
  <conditionalFormatting sqref="AL139:AL142">
    <cfRule type="cellIs" dxfId="1748" priority="2182" operator="greaterThan">
      <formula>AK139</formula>
    </cfRule>
  </conditionalFormatting>
  <conditionalFormatting sqref="AL139:AL142">
    <cfRule type="cellIs" dxfId="1747" priority="2181" operator="greaterThan">
      <formula>AK139</formula>
    </cfRule>
  </conditionalFormatting>
  <conditionalFormatting sqref="AL143">
    <cfRule type="cellIs" dxfId="1746" priority="2180" operator="greaterThan">
      <formula>AK143</formula>
    </cfRule>
  </conditionalFormatting>
  <conditionalFormatting sqref="AL143">
    <cfRule type="cellIs" dxfId="1745" priority="2179" operator="greaterThan">
      <formula>AK143</formula>
    </cfRule>
  </conditionalFormatting>
  <conditionalFormatting sqref="AL143">
    <cfRule type="cellIs" dxfId="1744" priority="2178" operator="greaterThan">
      <formula>AK143</formula>
    </cfRule>
  </conditionalFormatting>
  <conditionalFormatting sqref="AL143">
    <cfRule type="cellIs" dxfId="1743" priority="2177" operator="greaterThan">
      <formula>AK143</formula>
    </cfRule>
  </conditionalFormatting>
  <conditionalFormatting sqref="AL143">
    <cfRule type="cellIs" dxfId="1742" priority="2176" operator="greaterThan">
      <formula>AK143</formula>
    </cfRule>
  </conditionalFormatting>
  <conditionalFormatting sqref="AL143">
    <cfRule type="cellIs" dxfId="1741" priority="2175" operator="greaterThan">
      <formula>AK143</formula>
    </cfRule>
  </conditionalFormatting>
  <conditionalFormatting sqref="AL143">
    <cfRule type="cellIs" dxfId="1740" priority="2174" operator="greaterThan">
      <formula>AK143</formula>
    </cfRule>
  </conditionalFormatting>
  <conditionalFormatting sqref="AL143">
    <cfRule type="cellIs" dxfId="1739" priority="2173" operator="greaterThan">
      <formula>AK143</formula>
    </cfRule>
  </conditionalFormatting>
  <conditionalFormatting sqref="AL129">
    <cfRule type="cellIs" dxfId="1738" priority="2172" operator="greaterThan">
      <formula>AK129</formula>
    </cfRule>
  </conditionalFormatting>
  <conditionalFormatting sqref="AL129">
    <cfRule type="cellIs" dxfId="1737" priority="2171" operator="greaterThan">
      <formula>AK129</formula>
    </cfRule>
  </conditionalFormatting>
  <conditionalFormatting sqref="AL129">
    <cfRule type="cellIs" dxfId="1736" priority="2170" operator="greaterThan">
      <formula>AK129</formula>
    </cfRule>
  </conditionalFormatting>
  <conditionalFormatting sqref="AL129">
    <cfRule type="cellIs" dxfId="1735" priority="2169" operator="greaterThan">
      <formula>AK129</formula>
    </cfRule>
  </conditionalFormatting>
  <conditionalFormatting sqref="AL129">
    <cfRule type="cellIs" dxfId="1734" priority="2168" operator="greaterThan">
      <formula>AK129</formula>
    </cfRule>
  </conditionalFormatting>
  <conditionalFormatting sqref="AL129">
    <cfRule type="cellIs" dxfId="1733" priority="2167" operator="greaterThan">
      <formula>AK129</formula>
    </cfRule>
  </conditionalFormatting>
  <conditionalFormatting sqref="AL129">
    <cfRule type="cellIs" dxfId="1732" priority="2166" operator="greaterThan">
      <formula>AK129</formula>
    </cfRule>
  </conditionalFormatting>
  <conditionalFormatting sqref="AL129">
    <cfRule type="cellIs" dxfId="1731" priority="2165" operator="greaterThan">
      <formula>AK129</formula>
    </cfRule>
  </conditionalFormatting>
  <conditionalFormatting sqref="AL129">
    <cfRule type="cellIs" dxfId="1730" priority="2164" operator="greaterThan">
      <formula>AK129</formula>
    </cfRule>
  </conditionalFormatting>
  <conditionalFormatting sqref="AL134">
    <cfRule type="cellIs" dxfId="1729" priority="2162" operator="greaterThan">
      <formula>AK134</formula>
    </cfRule>
  </conditionalFormatting>
  <conditionalFormatting sqref="AL134">
    <cfRule type="cellIs" dxfId="1728" priority="2161" operator="greaterThan">
      <formula>AK134</formula>
    </cfRule>
  </conditionalFormatting>
  <conditionalFormatting sqref="AL134">
    <cfRule type="cellIs" dxfId="1727" priority="2160" operator="greaterThan">
      <formula>AK134</formula>
    </cfRule>
  </conditionalFormatting>
  <conditionalFormatting sqref="AL134">
    <cfRule type="cellIs" dxfId="1726" priority="2159" operator="greaterThan">
      <formula>AK134</formula>
    </cfRule>
  </conditionalFormatting>
  <conditionalFormatting sqref="AL134">
    <cfRule type="cellIs" dxfId="1725" priority="2158" operator="greaterThan">
      <formula>AK134</formula>
    </cfRule>
  </conditionalFormatting>
  <conditionalFormatting sqref="AL134">
    <cfRule type="cellIs" dxfId="1724" priority="2157" operator="greaterThan">
      <formula>AK134</formula>
    </cfRule>
  </conditionalFormatting>
  <conditionalFormatting sqref="AL134">
    <cfRule type="cellIs" dxfId="1723" priority="2156" operator="greaterThan">
      <formula>AK134</formula>
    </cfRule>
  </conditionalFormatting>
  <conditionalFormatting sqref="AL134">
    <cfRule type="cellIs" dxfId="1722" priority="2155" operator="greaterThan">
      <formula>AK134</formula>
    </cfRule>
  </conditionalFormatting>
  <conditionalFormatting sqref="AL134">
    <cfRule type="cellIs" dxfId="1721" priority="2154" operator="greaterThan">
      <formula>AK134</formula>
    </cfRule>
  </conditionalFormatting>
  <conditionalFormatting sqref="AL134">
    <cfRule type="cellIs" dxfId="1720" priority="2153" operator="greaterThan">
      <formula>AK134</formula>
    </cfRule>
  </conditionalFormatting>
  <conditionalFormatting sqref="AL85">
    <cfRule type="cellIs" dxfId="1719" priority="2152" operator="greaterThan">
      <formula>AK85</formula>
    </cfRule>
  </conditionalFormatting>
  <conditionalFormatting sqref="AL86">
    <cfRule type="cellIs" dxfId="1718" priority="2151" operator="greaterThan">
      <formula>AK86</formula>
    </cfRule>
  </conditionalFormatting>
  <conditionalFormatting sqref="AL86">
    <cfRule type="cellIs" dxfId="1717" priority="2150" operator="greaterThan">
      <formula>AK86</formula>
    </cfRule>
  </conditionalFormatting>
  <conditionalFormatting sqref="AL86">
    <cfRule type="cellIs" dxfId="1716" priority="2149" operator="greaterThan">
      <formula>AK86</formula>
    </cfRule>
  </conditionalFormatting>
  <conditionalFormatting sqref="AL86">
    <cfRule type="cellIs" dxfId="1715" priority="2148" operator="greaterThan">
      <formula>AK86</formula>
    </cfRule>
  </conditionalFormatting>
  <conditionalFormatting sqref="AL86">
    <cfRule type="cellIs" dxfId="1714" priority="2147" operator="greaterThan">
      <formula>AK86</formula>
    </cfRule>
  </conditionalFormatting>
  <conditionalFormatting sqref="AL86">
    <cfRule type="cellIs" dxfId="1713" priority="2146" operator="greaterThan">
      <formula>AK86</formula>
    </cfRule>
  </conditionalFormatting>
  <conditionalFormatting sqref="AL86">
    <cfRule type="cellIs" dxfId="1712" priority="2145" operator="greaterThan">
      <formula>AK86</formula>
    </cfRule>
  </conditionalFormatting>
  <conditionalFormatting sqref="AL86">
    <cfRule type="cellIs" dxfId="1711" priority="2144" operator="greaterThan">
      <formula>AK86</formula>
    </cfRule>
  </conditionalFormatting>
  <conditionalFormatting sqref="AL86">
    <cfRule type="cellIs" dxfId="1710" priority="2143" operator="greaterThan">
      <formula>AK86</formula>
    </cfRule>
  </conditionalFormatting>
  <conditionalFormatting sqref="AL86">
    <cfRule type="cellIs" dxfId="1709" priority="2142" operator="greaterThan">
      <formula>AK86</formula>
    </cfRule>
  </conditionalFormatting>
  <conditionalFormatting sqref="AL86">
    <cfRule type="cellIs" dxfId="1708" priority="2141" operator="greaterThan">
      <formula>AK86</formula>
    </cfRule>
  </conditionalFormatting>
  <conditionalFormatting sqref="AL87">
    <cfRule type="cellIs" dxfId="1707" priority="2140" operator="greaterThan">
      <formula>AK87</formula>
    </cfRule>
  </conditionalFormatting>
  <conditionalFormatting sqref="AL87">
    <cfRule type="cellIs" dxfId="1706" priority="2139" operator="greaterThan">
      <formula>AK87</formula>
    </cfRule>
  </conditionalFormatting>
  <conditionalFormatting sqref="AL87">
    <cfRule type="cellIs" dxfId="1705" priority="2138" operator="greaterThan">
      <formula>AK87</formula>
    </cfRule>
  </conditionalFormatting>
  <conditionalFormatting sqref="AL87">
    <cfRule type="cellIs" dxfId="1704" priority="2137" operator="greaterThan">
      <formula>AK87</formula>
    </cfRule>
  </conditionalFormatting>
  <conditionalFormatting sqref="AL87">
    <cfRule type="cellIs" dxfId="1703" priority="2136" operator="greaterThan">
      <formula>AK87</formula>
    </cfRule>
  </conditionalFormatting>
  <conditionalFormatting sqref="AL87">
    <cfRule type="cellIs" dxfId="1702" priority="2135" operator="greaterThan">
      <formula>AK87</formula>
    </cfRule>
  </conditionalFormatting>
  <conditionalFormatting sqref="AL87">
    <cfRule type="cellIs" dxfId="1701" priority="2134" operator="greaterThan">
      <formula>AK87</formula>
    </cfRule>
  </conditionalFormatting>
  <conditionalFormatting sqref="AL87">
    <cfRule type="cellIs" dxfId="1700" priority="2133" operator="greaterThan">
      <formula>AK87</formula>
    </cfRule>
  </conditionalFormatting>
  <conditionalFormatting sqref="AL87">
    <cfRule type="cellIs" dxfId="1699" priority="2132" operator="greaterThan">
      <formula>AK87</formula>
    </cfRule>
  </conditionalFormatting>
  <conditionalFormatting sqref="AL87">
    <cfRule type="cellIs" dxfId="1698" priority="2131" operator="greaterThan">
      <formula>AK87</formula>
    </cfRule>
  </conditionalFormatting>
  <conditionalFormatting sqref="AL87">
    <cfRule type="cellIs" dxfId="1697" priority="2130" operator="greaterThan">
      <formula>AK87</formula>
    </cfRule>
  </conditionalFormatting>
  <conditionalFormatting sqref="AL88">
    <cfRule type="cellIs" dxfId="1696" priority="2129" operator="greaterThan">
      <formula>AK88</formula>
    </cfRule>
  </conditionalFormatting>
  <conditionalFormatting sqref="AL88">
    <cfRule type="cellIs" dxfId="1695" priority="2128" operator="greaterThan">
      <formula>AK88</formula>
    </cfRule>
  </conditionalFormatting>
  <conditionalFormatting sqref="AL88">
    <cfRule type="cellIs" dxfId="1694" priority="2127" operator="greaterThan">
      <formula>AK88</formula>
    </cfRule>
  </conditionalFormatting>
  <conditionalFormatting sqref="AL88">
    <cfRule type="cellIs" dxfId="1693" priority="2126" operator="greaterThan">
      <formula>AK88</formula>
    </cfRule>
  </conditionalFormatting>
  <conditionalFormatting sqref="AL88">
    <cfRule type="cellIs" dxfId="1692" priority="2125" operator="greaterThan">
      <formula>AK88</formula>
    </cfRule>
  </conditionalFormatting>
  <conditionalFormatting sqref="AL88">
    <cfRule type="cellIs" dxfId="1691" priority="2124" operator="greaterThan">
      <formula>AK88</formula>
    </cfRule>
  </conditionalFormatting>
  <conditionalFormatting sqref="AL88">
    <cfRule type="cellIs" dxfId="1690" priority="2123" operator="greaterThan">
      <formula>AK88</formula>
    </cfRule>
  </conditionalFormatting>
  <conditionalFormatting sqref="AL88">
    <cfRule type="cellIs" dxfId="1689" priority="2122" operator="greaterThan">
      <formula>AK88</formula>
    </cfRule>
  </conditionalFormatting>
  <conditionalFormatting sqref="AL88">
    <cfRule type="cellIs" dxfId="1688" priority="2121" operator="greaterThan">
      <formula>AK88</formula>
    </cfRule>
  </conditionalFormatting>
  <conditionalFormatting sqref="AL88">
    <cfRule type="cellIs" dxfId="1687" priority="2120" operator="greaterThan">
      <formula>AK88</formula>
    </cfRule>
  </conditionalFormatting>
  <conditionalFormatting sqref="AL88">
    <cfRule type="cellIs" dxfId="1686" priority="2119" operator="greaterThan">
      <formula>AK88</formula>
    </cfRule>
  </conditionalFormatting>
  <conditionalFormatting sqref="AL89:AL90">
    <cfRule type="cellIs" dxfId="1685" priority="2118" operator="greaterThan">
      <formula>AK89</formula>
    </cfRule>
  </conditionalFormatting>
  <conditionalFormatting sqref="AL89:AL90">
    <cfRule type="cellIs" dxfId="1684" priority="2117" operator="greaterThan">
      <formula>AK89</formula>
    </cfRule>
  </conditionalFormatting>
  <conditionalFormatting sqref="AL89:AL90">
    <cfRule type="cellIs" dxfId="1683" priority="2116" operator="greaterThan">
      <formula>AK89</formula>
    </cfRule>
  </conditionalFormatting>
  <conditionalFormatting sqref="AL89:AL90">
    <cfRule type="cellIs" dxfId="1682" priority="2115" operator="greaterThan">
      <formula>AK89</formula>
    </cfRule>
  </conditionalFormatting>
  <conditionalFormatting sqref="AL89:AL90">
    <cfRule type="cellIs" dxfId="1681" priority="2114" operator="greaterThan">
      <formula>AK89</formula>
    </cfRule>
  </conditionalFormatting>
  <conditionalFormatting sqref="AL89:AL90">
    <cfRule type="cellIs" dxfId="1680" priority="2113" operator="greaterThan">
      <formula>AK89</formula>
    </cfRule>
  </conditionalFormatting>
  <conditionalFormatting sqref="AL89:AL90">
    <cfRule type="cellIs" dxfId="1679" priority="2112" operator="greaterThan">
      <formula>AK89</formula>
    </cfRule>
  </conditionalFormatting>
  <conditionalFormatting sqref="AL89:AL90">
    <cfRule type="cellIs" dxfId="1678" priority="2111" operator="greaterThan">
      <formula>AK89</formula>
    </cfRule>
  </conditionalFormatting>
  <conditionalFormatting sqref="AL89:AL90">
    <cfRule type="cellIs" dxfId="1677" priority="2110" operator="greaterThan">
      <formula>AK89</formula>
    </cfRule>
  </conditionalFormatting>
  <conditionalFormatting sqref="AL89:AL90">
    <cfRule type="cellIs" dxfId="1676" priority="2109" operator="greaterThan">
      <formula>AK89</formula>
    </cfRule>
  </conditionalFormatting>
  <conditionalFormatting sqref="AL89:AL90">
    <cfRule type="cellIs" dxfId="1675" priority="2108" operator="greaterThan">
      <formula>AK89</formula>
    </cfRule>
  </conditionalFormatting>
  <conditionalFormatting sqref="AL91:AL94">
    <cfRule type="cellIs" dxfId="1674" priority="2107" operator="greaterThan">
      <formula>AK91</formula>
    </cfRule>
  </conditionalFormatting>
  <conditionalFormatting sqref="AL91:AL94">
    <cfRule type="cellIs" dxfId="1673" priority="2106" operator="greaterThan">
      <formula>AK91</formula>
    </cfRule>
  </conditionalFormatting>
  <conditionalFormatting sqref="AL91:AL94">
    <cfRule type="cellIs" dxfId="1672" priority="2105" operator="greaterThan">
      <formula>AK91</formula>
    </cfRule>
  </conditionalFormatting>
  <conditionalFormatting sqref="AL91:AL94">
    <cfRule type="cellIs" dxfId="1671" priority="2104" operator="greaterThan">
      <formula>AK91</formula>
    </cfRule>
  </conditionalFormatting>
  <conditionalFormatting sqref="AL91:AL94">
    <cfRule type="cellIs" dxfId="1670" priority="2103" operator="greaterThan">
      <formula>AK91</formula>
    </cfRule>
  </conditionalFormatting>
  <conditionalFormatting sqref="AL91:AL94">
    <cfRule type="cellIs" dxfId="1669" priority="2102" operator="greaterThan">
      <formula>AK91</formula>
    </cfRule>
  </conditionalFormatting>
  <conditionalFormatting sqref="AL91:AL94">
    <cfRule type="cellIs" dxfId="1668" priority="2101" operator="greaterThan">
      <formula>AK91</formula>
    </cfRule>
  </conditionalFormatting>
  <conditionalFormatting sqref="AL91:AL94">
    <cfRule type="cellIs" dxfId="1667" priority="2100" operator="greaterThan">
      <formula>AK91</formula>
    </cfRule>
  </conditionalFormatting>
  <conditionalFormatting sqref="AL91:AL94">
    <cfRule type="cellIs" dxfId="1666" priority="2099" operator="greaterThan">
      <formula>AK91</formula>
    </cfRule>
  </conditionalFormatting>
  <conditionalFormatting sqref="AL91:AL94">
    <cfRule type="cellIs" dxfId="1665" priority="2098" operator="greaterThan">
      <formula>AK91</formula>
    </cfRule>
  </conditionalFormatting>
  <conditionalFormatting sqref="AL91:AL94">
    <cfRule type="cellIs" dxfId="1664" priority="2097" operator="greaterThan">
      <formula>AK91</formula>
    </cfRule>
  </conditionalFormatting>
  <conditionalFormatting sqref="AL122">
    <cfRule type="cellIs" dxfId="1663" priority="2073" operator="greaterThan">
      <formula>AK122</formula>
    </cfRule>
  </conditionalFormatting>
  <conditionalFormatting sqref="AL123:AL126">
    <cfRule type="cellIs" dxfId="1662" priority="2072" operator="greaterThan">
      <formula>AK123</formula>
    </cfRule>
  </conditionalFormatting>
  <conditionalFormatting sqref="AL127">
    <cfRule type="cellIs" dxfId="1661" priority="2071" operator="greaterThan">
      <formula>AK127</formula>
    </cfRule>
  </conditionalFormatting>
  <conditionalFormatting sqref="AL111">
    <cfRule type="cellIs" dxfId="1660" priority="2067" operator="lessThan">
      <formula>AK111</formula>
    </cfRule>
    <cfRule type="cellIs" dxfId="1659" priority="2068" operator="greaterThan">
      <formula>AK111</formula>
    </cfRule>
  </conditionalFormatting>
  <conditionalFormatting sqref="AL42">
    <cfRule type="cellIs" dxfId="1658" priority="2065" operator="lessThan">
      <formula>AK42</formula>
    </cfRule>
    <cfRule type="cellIs" dxfId="1657" priority="2066" operator="greaterThan">
      <formula>AK42</formula>
    </cfRule>
  </conditionalFormatting>
  <conditionalFormatting sqref="AL31">
    <cfRule type="cellIs" dxfId="1656" priority="2063" operator="lessThan">
      <formula>AK31</formula>
    </cfRule>
    <cfRule type="cellIs" dxfId="1655" priority="2064" operator="greaterThan">
      <formula>AK31</formula>
    </cfRule>
  </conditionalFormatting>
  <conditionalFormatting sqref="AL96">
    <cfRule type="cellIs" dxfId="1654" priority="2061" operator="lessThan">
      <formula>AK96</formula>
    </cfRule>
    <cfRule type="cellIs" dxfId="1653" priority="2062" operator="greaterThan">
      <formula>AK96</formula>
    </cfRule>
  </conditionalFormatting>
  <conditionalFormatting sqref="AL104">
    <cfRule type="cellIs" dxfId="1652" priority="2059" operator="lessThan">
      <formula>AK104</formula>
    </cfRule>
    <cfRule type="cellIs" dxfId="1651" priority="2060" operator="greaterThan">
      <formula>AK104</formula>
    </cfRule>
  </conditionalFormatting>
  <conditionalFormatting sqref="AL135">
    <cfRule type="cellIs" dxfId="1650" priority="2055" operator="lessThan">
      <formula>AK135</formula>
    </cfRule>
    <cfRule type="cellIs" dxfId="1649" priority="2056" operator="greaterThan">
      <formula>AK135</formula>
    </cfRule>
  </conditionalFormatting>
  <conditionalFormatting sqref="AL128">
    <cfRule type="cellIs" dxfId="1648" priority="2053" operator="lessThan">
      <formula>AK128</formula>
    </cfRule>
    <cfRule type="cellIs" dxfId="1647" priority="2054" operator="greaterThan">
      <formula>AK128</formula>
    </cfRule>
  </conditionalFormatting>
  <conditionalFormatting sqref="AL84">
    <cfRule type="cellIs" dxfId="1646" priority="2051" operator="lessThan">
      <formula>AK84</formula>
    </cfRule>
    <cfRule type="cellIs" dxfId="1645" priority="2052" operator="greaterThan">
      <formula>AK84</formula>
    </cfRule>
  </conditionalFormatting>
  <conditionalFormatting sqref="AL119">
    <cfRule type="cellIs" dxfId="1644" priority="2049" operator="lessThan">
      <formula>AK119</formula>
    </cfRule>
    <cfRule type="cellIs" dxfId="1643" priority="2050" operator="greaterThan">
      <formula>AK119</formula>
    </cfRule>
  </conditionalFormatting>
  <conditionalFormatting sqref="K61 N61 Q61 T61 W61 Z61 AC61 AF61 AI61 AL61">
    <cfRule type="cellIs" dxfId="1642" priority="2045" operator="lessThan">
      <formula>J61</formula>
    </cfRule>
    <cfRule type="cellIs" dxfId="1641" priority="2046" operator="greaterThan">
      <formula>J61</formula>
    </cfRule>
  </conditionalFormatting>
  <conditionalFormatting sqref="H12:H19 K12:K19 N12:N19 T12:T19 W12:W19 Z12:Z19 AC12:AC19 AF12:AF19 AI12:AI19 AL12:AL19 Q12:Q19 E6:E20">
    <cfRule type="cellIs" dxfId="1640" priority="2043" operator="lessThan">
      <formula>D6</formula>
    </cfRule>
  </conditionalFormatting>
  <conditionalFormatting sqref="E21">
    <cfRule type="cellIs" dxfId="1639" priority="2041" operator="lessThan">
      <formula>D21</formula>
    </cfRule>
  </conditionalFormatting>
  <conditionalFormatting sqref="H6:H11">
    <cfRule type="cellIs" dxfId="1638" priority="2040" operator="lessThan">
      <formula>G6</formula>
    </cfRule>
  </conditionalFormatting>
  <conditionalFormatting sqref="K6:K11">
    <cfRule type="cellIs" dxfId="1637" priority="2037" operator="lessThan">
      <formula>J6</formula>
    </cfRule>
  </conditionalFormatting>
  <conditionalFormatting sqref="N6:N11">
    <cfRule type="cellIs" dxfId="1636" priority="2034" operator="lessThan">
      <formula>M6</formula>
    </cfRule>
  </conditionalFormatting>
  <conditionalFormatting sqref="Q6:Q11">
    <cfRule type="cellIs" dxfId="1635" priority="2031" operator="lessThan">
      <formula>P6</formula>
    </cfRule>
  </conditionalFormatting>
  <conditionalFormatting sqref="T6:T11">
    <cfRule type="cellIs" dxfId="1634" priority="2028" operator="lessThan">
      <formula>S6</formula>
    </cfRule>
  </conditionalFormatting>
  <conditionalFormatting sqref="W6:W11">
    <cfRule type="cellIs" dxfId="1633" priority="2025" operator="lessThan">
      <formula>V6</formula>
    </cfRule>
  </conditionalFormatting>
  <conditionalFormatting sqref="Z6:Z11">
    <cfRule type="cellIs" dxfId="1632" priority="2022" operator="lessThan">
      <formula>Y6</formula>
    </cfRule>
  </conditionalFormatting>
  <conditionalFormatting sqref="AC6:AC11">
    <cfRule type="cellIs" dxfId="1631" priority="2019" operator="lessThan">
      <formula>AB6</formula>
    </cfRule>
  </conditionalFormatting>
  <conditionalFormatting sqref="AF6:AF11">
    <cfRule type="cellIs" dxfId="1630" priority="2016" operator="lessThan">
      <formula>AE6</formula>
    </cfRule>
  </conditionalFormatting>
  <conditionalFormatting sqref="AI6:AI11">
    <cfRule type="cellIs" dxfId="1629" priority="2013" operator="lessThan">
      <formula>AH6</formula>
    </cfRule>
  </conditionalFormatting>
  <conditionalFormatting sqref="AL6:AL11">
    <cfRule type="cellIs" dxfId="1628" priority="2010" operator="lessThan">
      <formula>AK6</formula>
    </cfRule>
  </conditionalFormatting>
  <conditionalFormatting sqref="E76">
    <cfRule type="cellIs" dxfId="1627" priority="2007" operator="greaterThan">
      <formula>D76</formula>
    </cfRule>
  </conditionalFormatting>
  <conditionalFormatting sqref="H76">
    <cfRule type="cellIs" dxfId="1626" priority="2006" operator="greaterThan">
      <formula>G76</formula>
    </cfRule>
  </conditionalFormatting>
  <conditionalFormatting sqref="H76">
    <cfRule type="cellIs" dxfId="1625" priority="2005" operator="greaterThan">
      <formula>G76</formula>
    </cfRule>
  </conditionalFormatting>
  <conditionalFormatting sqref="H76">
    <cfRule type="cellIs" dxfId="1624" priority="2004" operator="greaterThan">
      <formula>G76</formula>
    </cfRule>
  </conditionalFormatting>
  <conditionalFormatting sqref="K76">
    <cfRule type="cellIs" dxfId="1623" priority="2003" operator="greaterThan">
      <formula>J76</formula>
    </cfRule>
  </conditionalFormatting>
  <conditionalFormatting sqref="N76">
    <cfRule type="cellIs" dxfId="1622" priority="2002" operator="greaterThan">
      <formula>M76</formula>
    </cfRule>
  </conditionalFormatting>
  <conditionalFormatting sqref="Q76">
    <cfRule type="cellIs" dxfId="1621" priority="2001" operator="greaterThan">
      <formula>P76</formula>
    </cfRule>
  </conditionalFormatting>
  <conditionalFormatting sqref="T76">
    <cfRule type="cellIs" dxfId="1620" priority="2000" operator="greaterThan">
      <formula>S76</formula>
    </cfRule>
  </conditionalFormatting>
  <conditionalFormatting sqref="W76">
    <cfRule type="cellIs" dxfId="1619" priority="1999" operator="greaterThan">
      <formula>V76</formula>
    </cfRule>
  </conditionalFormatting>
  <conditionalFormatting sqref="Z76">
    <cfRule type="cellIs" dxfId="1618" priority="1998" operator="greaterThan">
      <formula>Y76</formula>
    </cfRule>
  </conditionalFormatting>
  <conditionalFormatting sqref="AC76">
    <cfRule type="cellIs" dxfId="1617" priority="1997" operator="greaterThan">
      <formula>AB76</formula>
    </cfRule>
  </conditionalFormatting>
  <conditionalFormatting sqref="AF76">
    <cfRule type="cellIs" dxfId="1616" priority="1996" operator="greaterThan">
      <formula>AE76</formula>
    </cfRule>
  </conditionalFormatting>
  <conditionalFormatting sqref="AI76">
    <cfRule type="cellIs" dxfId="1615" priority="1995" operator="greaterThan">
      <formula>AH76</formula>
    </cfRule>
  </conditionalFormatting>
  <conditionalFormatting sqref="AL76">
    <cfRule type="cellIs" dxfId="1614" priority="1994" operator="greaterThan">
      <formula>AK76</formula>
    </cfRule>
  </conditionalFormatting>
  <conditionalFormatting sqref="E121">
    <cfRule type="cellIs" dxfId="1613" priority="1951" operator="greaterThan">
      <formula>D121</formula>
    </cfRule>
  </conditionalFormatting>
  <conditionalFormatting sqref="K48">
    <cfRule type="cellIs" dxfId="1612" priority="1950" operator="greaterThan">
      <formula>J48</formula>
    </cfRule>
  </conditionalFormatting>
  <conditionalFormatting sqref="K48">
    <cfRule type="cellIs" dxfId="1611" priority="1949" operator="greaterThan">
      <formula>J48</formula>
    </cfRule>
  </conditionalFormatting>
  <conditionalFormatting sqref="K48">
    <cfRule type="cellIs" dxfId="1610" priority="1948" operator="greaterThan">
      <formula>J48</formula>
    </cfRule>
  </conditionalFormatting>
  <conditionalFormatting sqref="K48">
    <cfRule type="cellIs" dxfId="1609" priority="1947" operator="greaterThan">
      <formula>J48</formula>
    </cfRule>
  </conditionalFormatting>
  <conditionalFormatting sqref="K48">
    <cfRule type="cellIs" dxfId="1608" priority="1946" operator="greaterThan">
      <formula>J48</formula>
    </cfRule>
  </conditionalFormatting>
  <conditionalFormatting sqref="K48">
    <cfRule type="cellIs" dxfId="1607" priority="1945" operator="greaterThan">
      <formula>J48</formula>
    </cfRule>
  </conditionalFormatting>
  <conditionalFormatting sqref="N48">
    <cfRule type="cellIs" dxfId="1606" priority="1944" operator="greaterThan">
      <formula>M48</formula>
    </cfRule>
  </conditionalFormatting>
  <conditionalFormatting sqref="N48">
    <cfRule type="cellIs" dxfId="1605" priority="1943" operator="greaterThan">
      <formula>M48</formula>
    </cfRule>
  </conditionalFormatting>
  <conditionalFormatting sqref="N48">
    <cfRule type="cellIs" dxfId="1604" priority="1942" operator="greaterThan">
      <formula>M48</formula>
    </cfRule>
  </conditionalFormatting>
  <conditionalFormatting sqref="N48">
    <cfRule type="cellIs" dxfId="1603" priority="1941" operator="greaterThan">
      <formula>M48</formula>
    </cfRule>
  </conditionalFormatting>
  <conditionalFormatting sqref="N48">
    <cfRule type="cellIs" dxfId="1602" priority="1940" operator="greaterThan">
      <formula>M48</formula>
    </cfRule>
  </conditionalFormatting>
  <conditionalFormatting sqref="N48">
    <cfRule type="cellIs" dxfId="1601" priority="1939" operator="greaterThan">
      <formula>M48</formula>
    </cfRule>
  </conditionalFormatting>
  <conditionalFormatting sqref="Q48">
    <cfRule type="cellIs" dxfId="1600" priority="1938" operator="greaterThan">
      <formula>P48</formula>
    </cfRule>
  </conditionalFormatting>
  <conditionalFormatting sqref="Q48">
    <cfRule type="cellIs" dxfId="1599" priority="1937" operator="greaterThan">
      <formula>P48</formula>
    </cfRule>
  </conditionalFormatting>
  <conditionalFormatting sqref="Q48">
    <cfRule type="cellIs" dxfId="1598" priority="1936" operator="greaterThan">
      <formula>P48</formula>
    </cfRule>
  </conditionalFormatting>
  <conditionalFormatting sqref="Q48">
    <cfRule type="cellIs" dxfId="1597" priority="1935" operator="greaterThan">
      <formula>P48</formula>
    </cfRule>
  </conditionalFormatting>
  <conditionalFormatting sqref="Q48">
    <cfRule type="cellIs" dxfId="1596" priority="1934" operator="greaterThan">
      <formula>P48</formula>
    </cfRule>
  </conditionalFormatting>
  <conditionalFormatting sqref="Q48">
    <cfRule type="cellIs" dxfId="1595" priority="1933" operator="greaterThan">
      <formula>P48</formula>
    </cfRule>
  </conditionalFormatting>
  <conditionalFormatting sqref="T48">
    <cfRule type="cellIs" dxfId="1594" priority="1932" operator="greaterThan">
      <formula>S48</formula>
    </cfRule>
  </conditionalFormatting>
  <conditionalFormatting sqref="T48">
    <cfRule type="cellIs" dxfId="1593" priority="1931" operator="greaterThan">
      <formula>S48</formula>
    </cfRule>
  </conditionalFormatting>
  <conditionalFormatting sqref="T48">
    <cfRule type="cellIs" dxfId="1592" priority="1930" operator="greaterThan">
      <formula>S48</formula>
    </cfRule>
  </conditionalFormatting>
  <conditionalFormatting sqref="T48">
    <cfRule type="cellIs" dxfId="1591" priority="1929" operator="greaterThan">
      <formula>S48</formula>
    </cfRule>
  </conditionalFormatting>
  <conditionalFormatting sqref="T48">
    <cfRule type="cellIs" dxfId="1590" priority="1928" operator="greaterThan">
      <formula>S48</formula>
    </cfRule>
  </conditionalFormatting>
  <conditionalFormatting sqref="T48">
    <cfRule type="cellIs" dxfId="1589" priority="1927" operator="greaterThan">
      <formula>S48</formula>
    </cfRule>
  </conditionalFormatting>
  <conditionalFormatting sqref="W48">
    <cfRule type="cellIs" dxfId="1588" priority="1926" operator="greaterThan">
      <formula>V48</formula>
    </cfRule>
  </conditionalFormatting>
  <conditionalFormatting sqref="W48">
    <cfRule type="cellIs" dxfId="1587" priority="1925" operator="greaterThan">
      <formula>V48</formula>
    </cfRule>
  </conditionalFormatting>
  <conditionalFormatting sqref="W48">
    <cfRule type="cellIs" dxfId="1586" priority="1924" operator="greaterThan">
      <formula>V48</formula>
    </cfRule>
  </conditionalFormatting>
  <conditionalFormatting sqref="W48">
    <cfRule type="cellIs" dxfId="1585" priority="1923" operator="greaterThan">
      <formula>V48</formula>
    </cfRule>
  </conditionalFormatting>
  <conditionalFormatting sqref="W48">
    <cfRule type="cellIs" dxfId="1584" priority="1922" operator="greaterThan">
      <formula>V48</formula>
    </cfRule>
  </conditionalFormatting>
  <conditionalFormatting sqref="W48">
    <cfRule type="cellIs" dxfId="1583" priority="1921" operator="greaterThan">
      <formula>V48</formula>
    </cfRule>
  </conditionalFormatting>
  <conditionalFormatting sqref="Z48">
    <cfRule type="cellIs" dxfId="1582" priority="1920" operator="greaterThan">
      <formula>Y48</formula>
    </cfRule>
  </conditionalFormatting>
  <conditionalFormatting sqref="Z48">
    <cfRule type="cellIs" dxfId="1581" priority="1919" operator="greaterThan">
      <formula>Y48</formula>
    </cfRule>
  </conditionalFormatting>
  <conditionalFormatting sqref="Z48">
    <cfRule type="cellIs" dxfId="1580" priority="1918" operator="greaterThan">
      <formula>Y48</formula>
    </cfRule>
  </conditionalFormatting>
  <conditionalFormatting sqref="Z48">
    <cfRule type="cellIs" dxfId="1579" priority="1917" operator="greaterThan">
      <formula>Y48</formula>
    </cfRule>
  </conditionalFormatting>
  <conditionalFormatting sqref="Z48">
    <cfRule type="cellIs" dxfId="1578" priority="1916" operator="greaterThan">
      <formula>Y48</formula>
    </cfRule>
  </conditionalFormatting>
  <conditionalFormatting sqref="Z48">
    <cfRule type="cellIs" dxfId="1577" priority="1915" operator="greaterThan">
      <formula>Y48</formula>
    </cfRule>
  </conditionalFormatting>
  <conditionalFormatting sqref="AC48">
    <cfRule type="cellIs" dxfId="1576" priority="1914" operator="greaterThan">
      <formula>AB48</formula>
    </cfRule>
  </conditionalFormatting>
  <conditionalFormatting sqref="AC48">
    <cfRule type="cellIs" dxfId="1575" priority="1913" operator="greaterThan">
      <formula>AB48</formula>
    </cfRule>
  </conditionalFormatting>
  <conditionalFormatting sqref="AC48">
    <cfRule type="cellIs" dxfId="1574" priority="1912" operator="greaterThan">
      <formula>AB48</formula>
    </cfRule>
  </conditionalFormatting>
  <conditionalFormatting sqref="AC48">
    <cfRule type="cellIs" dxfId="1573" priority="1911" operator="greaterThan">
      <formula>AB48</formula>
    </cfRule>
  </conditionalFormatting>
  <conditionalFormatting sqref="AC48">
    <cfRule type="cellIs" dxfId="1572" priority="1910" operator="greaterThan">
      <formula>AB48</formula>
    </cfRule>
  </conditionalFormatting>
  <conditionalFormatting sqref="AC48">
    <cfRule type="cellIs" dxfId="1571" priority="1909" operator="greaterThan">
      <formula>AB48</formula>
    </cfRule>
  </conditionalFormatting>
  <conditionalFormatting sqref="AF48">
    <cfRule type="cellIs" dxfId="1570" priority="1908" operator="greaterThan">
      <formula>AE48</formula>
    </cfRule>
  </conditionalFormatting>
  <conditionalFormatting sqref="AF48">
    <cfRule type="cellIs" dxfId="1569" priority="1907" operator="greaterThan">
      <formula>AE48</formula>
    </cfRule>
  </conditionalFormatting>
  <conditionalFormatting sqref="AF48">
    <cfRule type="cellIs" dxfId="1568" priority="1906" operator="greaterThan">
      <formula>AE48</formula>
    </cfRule>
  </conditionalFormatting>
  <conditionalFormatting sqref="AF48">
    <cfRule type="cellIs" dxfId="1567" priority="1905" operator="greaterThan">
      <formula>AE48</formula>
    </cfRule>
  </conditionalFormatting>
  <conditionalFormatting sqref="AF48">
    <cfRule type="cellIs" dxfId="1566" priority="1904" operator="greaterThan">
      <formula>AE48</formula>
    </cfRule>
  </conditionalFormatting>
  <conditionalFormatting sqref="AF48">
    <cfRule type="cellIs" dxfId="1565" priority="1903" operator="greaterThan">
      <formula>AE48</formula>
    </cfRule>
  </conditionalFormatting>
  <conditionalFormatting sqref="AI48">
    <cfRule type="cellIs" dxfId="1564" priority="1902" operator="greaterThan">
      <formula>AH48</formula>
    </cfRule>
  </conditionalFormatting>
  <conditionalFormatting sqref="AI48">
    <cfRule type="cellIs" dxfId="1563" priority="1901" operator="greaterThan">
      <formula>AH48</formula>
    </cfRule>
  </conditionalFormatting>
  <conditionalFormatting sqref="AI48">
    <cfRule type="cellIs" dxfId="1562" priority="1900" operator="greaterThan">
      <formula>AH48</formula>
    </cfRule>
  </conditionalFormatting>
  <conditionalFormatting sqref="AI48">
    <cfRule type="cellIs" dxfId="1561" priority="1899" operator="greaterThan">
      <formula>AH48</formula>
    </cfRule>
  </conditionalFormatting>
  <conditionalFormatting sqref="AI48">
    <cfRule type="cellIs" dxfId="1560" priority="1898" operator="greaterThan">
      <formula>AH48</formula>
    </cfRule>
  </conditionalFormatting>
  <conditionalFormatting sqref="AI48">
    <cfRule type="cellIs" dxfId="1559" priority="1897" operator="greaterThan">
      <formula>AH48</formula>
    </cfRule>
  </conditionalFormatting>
  <conditionalFormatting sqref="E76">
    <cfRule type="cellIs" dxfId="1558" priority="1892" operator="greaterThan">
      <formula>D76</formula>
    </cfRule>
  </conditionalFormatting>
  <conditionalFormatting sqref="K76">
    <cfRule type="cellIs" dxfId="1557" priority="1891" operator="greaterThan">
      <formula>J76</formula>
    </cfRule>
  </conditionalFormatting>
  <conditionalFormatting sqref="K76">
    <cfRule type="cellIs" dxfId="1556" priority="1890" operator="greaterThan">
      <formula>J76</formula>
    </cfRule>
  </conditionalFormatting>
  <conditionalFormatting sqref="K76">
    <cfRule type="cellIs" dxfId="1555" priority="1889" operator="greaterThan">
      <formula>J76</formula>
    </cfRule>
  </conditionalFormatting>
  <conditionalFormatting sqref="K76">
    <cfRule type="cellIs" dxfId="1554" priority="1888" operator="greaterThan">
      <formula>J76</formula>
    </cfRule>
  </conditionalFormatting>
  <conditionalFormatting sqref="K76">
    <cfRule type="cellIs" dxfId="1553" priority="1887" operator="greaterThan">
      <formula>J76</formula>
    </cfRule>
  </conditionalFormatting>
  <conditionalFormatting sqref="K76">
    <cfRule type="cellIs" dxfId="1552" priority="1886" operator="greaterThan">
      <formula>J76</formula>
    </cfRule>
  </conditionalFormatting>
  <conditionalFormatting sqref="K76">
    <cfRule type="cellIs" dxfId="1551" priority="1885" operator="greaterThan">
      <formula>J76</formula>
    </cfRule>
  </conditionalFormatting>
  <conditionalFormatting sqref="K76">
    <cfRule type="cellIs" dxfId="1550" priority="1884" operator="greaterThan">
      <formula>J76</formula>
    </cfRule>
  </conditionalFormatting>
  <conditionalFormatting sqref="K76">
    <cfRule type="cellIs" dxfId="1549" priority="1883" operator="greaterThan">
      <formula>J76</formula>
    </cfRule>
  </conditionalFormatting>
  <conditionalFormatting sqref="E74:E75">
    <cfRule type="cellIs" dxfId="1548" priority="1882" operator="greaterThan">
      <formula>D74</formula>
    </cfRule>
  </conditionalFormatting>
  <conditionalFormatting sqref="E74:E75">
    <cfRule type="cellIs" dxfId="1547" priority="1881" operator="greaterThan">
      <formula>D74</formula>
    </cfRule>
  </conditionalFormatting>
  <conditionalFormatting sqref="H74:H75">
    <cfRule type="cellIs" dxfId="1546" priority="1880" operator="greaterThan">
      <formula>G74</formula>
    </cfRule>
  </conditionalFormatting>
  <conditionalFormatting sqref="H74:H75">
    <cfRule type="cellIs" dxfId="1545" priority="1879" operator="greaterThan">
      <formula>G74</formula>
    </cfRule>
  </conditionalFormatting>
  <conditionalFormatting sqref="H74:H75">
    <cfRule type="cellIs" dxfId="1544" priority="1878" operator="greaterThan">
      <formula>G74</formula>
    </cfRule>
  </conditionalFormatting>
  <conditionalFormatting sqref="H74:H75">
    <cfRule type="cellIs" dxfId="1543" priority="1877" operator="greaterThan">
      <formula>G74</formula>
    </cfRule>
  </conditionalFormatting>
  <conditionalFormatting sqref="H74:H75">
    <cfRule type="cellIs" dxfId="1542" priority="1876" operator="greaterThan">
      <formula>G74</formula>
    </cfRule>
  </conditionalFormatting>
  <conditionalFormatting sqref="H74:H75">
    <cfRule type="cellIs" dxfId="1541" priority="1875" operator="greaterThan">
      <formula>G74</formula>
    </cfRule>
  </conditionalFormatting>
  <conditionalFormatting sqref="K74:K75">
    <cfRule type="cellIs" dxfId="1540" priority="1874" operator="greaterThan">
      <formula>J74</formula>
    </cfRule>
  </conditionalFormatting>
  <conditionalFormatting sqref="K74:K75">
    <cfRule type="cellIs" dxfId="1539" priority="1873" operator="greaterThan">
      <formula>J74</formula>
    </cfRule>
  </conditionalFormatting>
  <conditionalFormatting sqref="E74:E75">
    <cfRule type="cellIs" dxfId="1538" priority="1872" operator="greaterThan">
      <formula>D74</formula>
    </cfRule>
  </conditionalFormatting>
  <conditionalFormatting sqref="H74:H75">
    <cfRule type="cellIs" dxfId="1537" priority="1871" operator="greaterThan">
      <formula>G74</formula>
    </cfRule>
  </conditionalFormatting>
  <conditionalFormatting sqref="H74:H75">
    <cfRule type="cellIs" dxfId="1536" priority="1870" operator="greaterThan">
      <formula>G74</formula>
    </cfRule>
  </conditionalFormatting>
  <conditionalFormatting sqref="H74:H75">
    <cfRule type="cellIs" dxfId="1535" priority="1869" operator="greaterThan">
      <formula>G74</formula>
    </cfRule>
  </conditionalFormatting>
  <conditionalFormatting sqref="K74:K75">
    <cfRule type="cellIs" dxfId="1534" priority="1868" operator="greaterThan">
      <formula>J74</formula>
    </cfRule>
  </conditionalFormatting>
  <conditionalFormatting sqref="E74:E75">
    <cfRule type="cellIs" dxfId="1533" priority="1867" operator="greaterThan">
      <formula>D74</formula>
    </cfRule>
  </conditionalFormatting>
  <conditionalFormatting sqref="K74:K75">
    <cfRule type="cellIs" dxfId="1532" priority="1866" operator="greaterThan">
      <formula>J74</formula>
    </cfRule>
  </conditionalFormatting>
  <conditionalFormatting sqref="K74:K75">
    <cfRule type="cellIs" dxfId="1531" priority="1865" operator="greaterThan">
      <formula>J74</formula>
    </cfRule>
  </conditionalFormatting>
  <conditionalFormatting sqref="K74:K75">
    <cfRule type="cellIs" dxfId="1530" priority="1864" operator="greaterThan">
      <formula>J74</formula>
    </cfRule>
  </conditionalFormatting>
  <conditionalFormatting sqref="K74:K75">
    <cfRule type="cellIs" dxfId="1529" priority="1863" operator="greaterThan">
      <formula>J74</formula>
    </cfRule>
  </conditionalFormatting>
  <conditionalFormatting sqref="K74:K75">
    <cfRule type="cellIs" dxfId="1528" priority="1862" operator="greaterThan">
      <formula>J74</formula>
    </cfRule>
  </conditionalFormatting>
  <conditionalFormatting sqref="K74:K75">
    <cfRule type="cellIs" dxfId="1527" priority="1861" operator="greaterThan">
      <formula>J74</formula>
    </cfRule>
  </conditionalFormatting>
  <conditionalFormatting sqref="K74:K75">
    <cfRule type="cellIs" dxfId="1526" priority="1860" operator="greaterThan">
      <formula>J74</formula>
    </cfRule>
  </conditionalFormatting>
  <conditionalFormatting sqref="K74:K75">
    <cfRule type="cellIs" dxfId="1525" priority="1859" operator="greaterThan">
      <formula>J74</formula>
    </cfRule>
  </conditionalFormatting>
  <conditionalFormatting sqref="K74:K75">
    <cfRule type="cellIs" dxfId="1524" priority="1858" operator="greaterThan">
      <formula>J74</formula>
    </cfRule>
  </conditionalFormatting>
  <conditionalFormatting sqref="E76">
    <cfRule type="cellIs" dxfId="1523" priority="1857" operator="greaterThan">
      <formula>D76</formula>
    </cfRule>
  </conditionalFormatting>
  <conditionalFormatting sqref="H76">
    <cfRule type="cellIs" dxfId="1522" priority="1856" operator="greaterThan">
      <formula>G76</formula>
    </cfRule>
  </conditionalFormatting>
  <conditionalFormatting sqref="K76">
    <cfRule type="cellIs" dxfId="1521" priority="1855" operator="greaterThan">
      <formula>J76</formula>
    </cfRule>
  </conditionalFormatting>
  <conditionalFormatting sqref="K91:K94">
    <cfRule type="cellIs" dxfId="1520" priority="1854" operator="greaterThan">
      <formula>J91</formula>
    </cfRule>
  </conditionalFormatting>
  <conditionalFormatting sqref="K91:K94">
    <cfRule type="cellIs" dxfId="1519" priority="1853" operator="greaterThan">
      <formula>J91</formula>
    </cfRule>
  </conditionalFormatting>
  <conditionalFormatting sqref="K91:K94">
    <cfRule type="cellIs" dxfId="1518" priority="1852" operator="greaterThan">
      <formula>J91</formula>
    </cfRule>
  </conditionalFormatting>
  <conditionalFormatting sqref="K91:K94">
    <cfRule type="cellIs" dxfId="1517" priority="1851" operator="greaterThan">
      <formula>J91</formula>
    </cfRule>
  </conditionalFormatting>
  <conditionalFormatting sqref="K91:K94">
    <cfRule type="cellIs" dxfId="1516" priority="1850" operator="greaterThan">
      <formula>J91</formula>
    </cfRule>
  </conditionalFormatting>
  <conditionalFormatting sqref="K91:K94">
    <cfRule type="cellIs" dxfId="1515" priority="1849" operator="greaterThan">
      <formula>J91</formula>
    </cfRule>
  </conditionalFormatting>
  <conditionalFormatting sqref="K91:K94">
    <cfRule type="cellIs" dxfId="1514" priority="1848" operator="greaterThan">
      <formula>J91</formula>
    </cfRule>
  </conditionalFormatting>
  <conditionalFormatting sqref="K91:K94">
    <cfRule type="cellIs" dxfId="1513" priority="1847" operator="greaterThan">
      <formula>J91</formula>
    </cfRule>
  </conditionalFormatting>
  <conditionalFormatting sqref="K91:K94">
    <cfRule type="cellIs" dxfId="1512" priority="1846" operator="greaterThan">
      <formula>J91</formula>
    </cfRule>
  </conditionalFormatting>
  <conditionalFormatting sqref="K91:K94">
    <cfRule type="cellIs" dxfId="1511" priority="1845" operator="greaterThan">
      <formula>J91</formula>
    </cfRule>
  </conditionalFormatting>
  <conditionalFormatting sqref="K91:K94">
    <cfRule type="cellIs" dxfId="1510" priority="1844" operator="greaterThan">
      <formula>J91</formula>
    </cfRule>
  </conditionalFormatting>
  <conditionalFormatting sqref="K91:K94">
    <cfRule type="cellIs" dxfId="1509" priority="1843" operator="greaterThan">
      <formula>J91</formula>
    </cfRule>
  </conditionalFormatting>
  <conditionalFormatting sqref="K91:K94">
    <cfRule type="cellIs" dxfId="1508" priority="1842" operator="greaterThan">
      <formula>J91</formula>
    </cfRule>
  </conditionalFormatting>
  <conditionalFormatting sqref="K91:K94">
    <cfRule type="cellIs" dxfId="1507" priority="1841" operator="greaterThan">
      <formula>J91</formula>
    </cfRule>
  </conditionalFormatting>
  <conditionalFormatting sqref="K91:K94">
    <cfRule type="cellIs" dxfId="1506" priority="1840" operator="greaterThan">
      <formula>J91</formula>
    </cfRule>
  </conditionalFormatting>
  <conditionalFormatting sqref="K91:K94">
    <cfRule type="cellIs" dxfId="1505" priority="1839" operator="greaterThan">
      <formula>J91</formula>
    </cfRule>
  </conditionalFormatting>
  <conditionalFormatting sqref="K91:K94">
    <cfRule type="cellIs" dxfId="1504" priority="1838" operator="greaterThan">
      <formula>J91</formula>
    </cfRule>
  </conditionalFormatting>
  <conditionalFormatting sqref="K91:K94">
    <cfRule type="cellIs" dxfId="1503" priority="1837" operator="greaterThan">
      <formula>J91</formula>
    </cfRule>
  </conditionalFormatting>
  <conditionalFormatting sqref="K91:K94">
    <cfRule type="cellIs" dxfId="1502" priority="1836" operator="greaterThan">
      <formula>J91</formula>
    </cfRule>
  </conditionalFormatting>
  <conditionalFormatting sqref="K91:K94">
    <cfRule type="cellIs" dxfId="1501" priority="1835" operator="greaterThan">
      <formula>J91</formula>
    </cfRule>
  </conditionalFormatting>
  <conditionalFormatting sqref="K91:K94">
    <cfRule type="cellIs" dxfId="1500" priority="1834" operator="greaterThan">
      <formula>J91</formula>
    </cfRule>
  </conditionalFormatting>
  <conditionalFormatting sqref="K91:K94">
    <cfRule type="cellIs" dxfId="1499" priority="1833" operator="greaterThan">
      <formula>J91</formula>
    </cfRule>
  </conditionalFormatting>
  <conditionalFormatting sqref="K91:K94">
    <cfRule type="cellIs" dxfId="1498" priority="1832" operator="greaterThan">
      <formula>J91</formula>
    </cfRule>
  </conditionalFormatting>
  <conditionalFormatting sqref="K91:K94">
    <cfRule type="cellIs" dxfId="1497" priority="1831" operator="greaterThan">
      <formula>J91</formula>
    </cfRule>
  </conditionalFormatting>
  <conditionalFormatting sqref="K91:K94">
    <cfRule type="cellIs" dxfId="1496" priority="1830" operator="greaterThan">
      <formula>J91</formula>
    </cfRule>
  </conditionalFormatting>
  <conditionalFormatting sqref="K91:K94">
    <cfRule type="cellIs" dxfId="1495" priority="1829" operator="greaterThan">
      <formula>J91</formula>
    </cfRule>
  </conditionalFormatting>
  <conditionalFormatting sqref="K91:K94">
    <cfRule type="cellIs" dxfId="1494" priority="1828" operator="greaterThan">
      <formula>J91</formula>
    </cfRule>
  </conditionalFormatting>
  <conditionalFormatting sqref="K91:K94">
    <cfRule type="cellIs" dxfId="1493" priority="1827" operator="greaterThan">
      <formula>J91</formula>
    </cfRule>
  </conditionalFormatting>
  <conditionalFormatting sqref="K91:K94">
    <cfRule type="cellIs" dxfId="1492" priority="1826" operator="greaterThan">
      <formula>J91</formula>
    </cfRule>
  </conditionalFormatting>
  <conditionalFormatting sqref="K91:K94">
    <cfRule type="cellIs" dxfId="1491" priority="1825" operator="greaterThan">
      <formula>J91</formula>
    </cfRule>
  </conditionalFormatting>
  <conditionalFormatting sqref="K91:K94">
    <cfRule type="cellIs" dxfId="1490" priority="1824" operator="greaterThan">
      <formula>J91</formula>
    </cfRule>
  </conditionalFormatting>
  <conditionalFormatting sqref="K91:K94">
    <cfRule type="cellIs" dxfId="1489" priority="1823" operator="greaterThan">
      <formula>J91</formula>
    </cfRule>
  </conditionalFormatting>
  <conditionalFormatting sqref="K91:K94">
    <cfRule type="cellIs" dxfId="1488" priority="1822" operator="greaterThan">
      <formula>J91</formula>
    </cfRule>
  </conditionalFormatting>
  <conditionalFormatting sqref="N91:N94">
    <cfRule type="cellIs" dxfId="1487" priority="1821" operator="greaterThan">
      <formula>M91</formula>
    </cfRule>
  </conditionalFormatting>
  <conditionalFormatting sqref="N91:N94">
    <cfRule type="cellIs" dxfId="1486" priority="1820" operator="greaterThan">
      <formula>M91</formula>
    </cfRule>
  </conditionalFormatting>
  <conditionalFormatting sqref="N91:N94">
    <cfRule type="cellIs" dxfId="1485" priority="1819" operator="greaterThan">
      <formula>M91</formula>
    </cfRule>
  </conditionalFormatting>
  <conditionalFormatting sqref="N91:N94">
    <cfRule type="cellIs" dxfId="1484" priority="1818" operator="greaterThan">
      <formula>M91</formula>
    </cfRule>
  </conditionalFormatting>
  <conditionalFormatting sqref="N91:N94">
    <cfRule type="cellIs" dxfId="1483" priority="1817" operator="greaterThan">
      <formula>M91</formula>
    </cfRule>
  </conditionalFormatting>
  <conditionalFormatting sqref="N91:N94">
    <cfRule type="cellIs" dxfId="1482" priority="1816" operator="greaterThan">
      <formula>M91</formula>
    </cfRule>
  </conditionalFormatting>
  <conditionalFormatting sqref="N91:N94">
    <cfRule type="cellIs" dxfId="1481" priority="1815" operator="greaterThan">
      <formula>M91</formula>
    </cfRule>
  </conditionalFormatting>
  <conditionalFormatting sqref="N91:N94">
    <cfRule type="cellIs" dxfId="1480" priority="1814" operator="greaterThan">
      <formula>M91</formula>
    </cfRule>
  </conditionalFormatting>
  <conditionalFormatting sqref="N91:N94">
    <cfRule type="cellIs" dxfId="1479" priority="1813" operator="greaterThan">
      <formula>M91</formula>
    </cfRule>
  </conditionalFormatting>
  <conditionalFormatting sqref="N91:N94">
    <cfRule type="cellIs" dxfId="1478" priority="1812" operator="greaterThan">
      <formula>M91</formula>
    </cfRule>
  </conditionalFormatting>
  <conditionalFormatting sqref="N91:N94">
    <cfRule type="cellIs" dxfId="1477" priority="1811" operator="greaterThan">
      <formula>M91</formula>
    </cfRule>
  </conditionalFormatting>
  <conditionalFormatting sqref="N91:N94">
    <cfRule type="cellIs" dxfId="1476" priority="1810" operator="greaterThan">
      <formula>M91</formula>
    </cfRule>
  </conditionalFormatting>
  <conditionalFormatting sqref="N91:N94">
    <cfRule type="cellIs" dxfId="1475" priority="1809" operator="greaterThan">
      <formula>M91</formula>
    </cfRule>
  </conditionalFormatting>
  <conditionalFormatting sqref="N91:N94">
    <cfRule type="cellIs" dxfId="1474" priority="1808" operator="greaterThan">
      <formula>M91</formula>
    </cfRule>
  </conditionalFormatting>
  <conditionalFormatting sqref="N91:N94">
    <cfRule type="cellIs" dxfId="1473" priority="1807" operator="greaterThan">
      <formula>M91</formula>
    </cfRule>
  </conditionalFormatting>
  <conditionalFormatting sqref="N91:N94">
    <cfRule type="cellIs" dxfId="1472" priority="1806" operator="greaterThan">
      <formula>M91</formula>
    </cfRule>
  </conditionalFormatting>
  <conditionalFormatting sqref="N91:N94">
    <cfRule type="cellIs" dxfId="1471" priority="1805" operator="greaterThan">
      <formula>M91</formula>
    </cfRule>
  </conditionalFormatting>
  <conditionalFormatting sqref="N91:N94">
    <cfRule type="cellIs" dxfId="1470" priority="1804" operator="greaterThan">
      <formula>M91</formula>
    </cfRule>
  </conditionalFormatting>
  <conditionalFormatting sqref="N91:N94">
    <cfRule type="cellIs" dxfId="1469" priority="1803" operator="greaterThan">
      <formula>M91</formula>
    </cfRule>
  </conditionalFormatting>
  <conditionalFormatting sqref="N91:N94">
    <cfRule type="cellIs" dxfId="1468" priority="1802" operator="greaterThan">
      <formula>M91</formula>
    </cfRule>
  </conditionalFormatting>
  <conditionalFormatting sqref="N91:N94">
    <cfRule type="cellIs" dxfId="1467" priority="1801" operator="greaterThan">
      <formula>M91</formula>
    </cfRule>
  </conditionalFormatting>
  <conditionalFormatting sqref="N91:N94">
    <cfRule type="cellIs" dxfId="1466" priority="1800" operator="greaterThan">
      <formula>M91</formula>
    </cfRule>
  </conditionalFormatting>
  <conditionalFormatting sqref="N91:N94">
    <cfRule type="cellIs" dxfId="1465" priority="1799" operator="greaterThan">
      <formula>M91</formula>
    </cfRule>
  </conditionalFormatting>
  <conditionalFormatting sqref="N91:N94">
    <cfRule type="cellIs" dxfId="1464" priority="1798" operator="greaterThan">
      <formula>M91</formula>
    </cfRule>
  </conditionalFormatting>
  <conditionalFormatting sqref="N91:N94">
    <cfRule type="cellIs" dxfId="1463" priority="1797" operator="greaterThan">
      <formula>M91</formula>
    </cfRule>
  </conditionalFormatting>
  <conditionalFormatting sqref="N91:N94">
    <cfRule type="cellIs" dxfId="1462" priority="1796" operator="greaterThan">
      <formula>M91</formula>
    </cfRule>
  </conditionalFormatting>
  <conditionalFormatting sqref="N91:N94">
    <cfRule type="cellIs" dxfId="1461" priority="1795" operator="greaterThan">
      <formula>M91</formula>
    </cfRule>
  </conditionalFormatting>
  <conditionalFormatting sqref="N91:N94">
    <cfRule type="cellIs" dxfId="1460" priority="1794" operator="greaterThan">
      <formula>M91</formula>
    </cfRule>
  </conditionalFormatting>
  <conditionalFormatting sqref="N91:N94">
    <cfRule type="cellIs" dxfId="1459" priority="1793" operator="greaterThan">
      <formula>M91</formula>
    </cfRule>
  </conditionalFormatting>
  <conditionalFormatting sqref="N91:N94">
    <cfRule type="cellIs" dxfId="1458" priority="1792" operator="greaterThan">
      <formula>M91</formula>
    </cfRule>
  </conditionalFormatting>
  <conditionalFormatting sqref="N91:N94">
    <cfRule type="cellIs" dxfId="1457" priority="1791" operator="greaterThan">
      <formula>M91</formula>
    </cfRule>
  </conditionalFormatting>
  <conditionalFormatting sqref="N91:N94">
    <cfRule type="cellIs" dxfId="1456" priority="1790" operator="greaterThan">
      <formula>M91</formula>
    </cfRule>
  </conditionalFormatting>
  <conditionalFormatting sqref="N91:N94">
    <cfRule type="cellIs" dxfId="1455" priority="1789" operator="greaterThan">
      <formula>M91</formula>
    </cfRule>
  </conditionalFormatting>
  <conditionalFormatting sqref="Q91:Q94">
    <cfRule type="cellIs" dxfId="1454" priority="1788" operator="greaterThan">
      <formula>P91</formula>
    </cfRule>
  </conditionalFormatting>
  <conditionalFormatting sqref="Q91:Q94">
    <cfRule type="cellIs" dxfId="1453" priority="1787" operator="greaterThan">
      <formula>P91</formula>
    </cfRule>
  </conditionalFormatting>
  <conditionalFormatting sqref="Q91:Q94">
    <cfRule type="cellIs" dxfId="1452" priority="1786" operator="greaterThan">
      <formula>P91</formula>
    </cfRule>
  </conditionalFormatting>
  <conditionalFormatting sqref="Q91:Q94">
    <cfRule type="cellIs" dxfId="1451" priority="1785" operator="greaterThan">
      <formula>P91</formula>
    </cfRule>
  </conditionalFormatting>
  <conditionalFormatting sqref="Q91:Q94">
    <cfRule type="cellIs" dxfId="1450" priority="1784" operator="greaterThan">
      <formula>P91</formula>
    </cfRule>
  </conditionalFormatting>
  <conditionalFormatting sqref="Q91:Q94">
    <cfRule type="cellIs" dxfId="1449" priority="1783" operator="greaterThan">
      <formula>P91</formula>
    </cfRule>
  </conditionalFormatting>
  <conditionalFormatting sqref="Q91:Q94">
    <cfRule type="cellIs" dxfId="1448" priority="1782" operator="greaterThan">
      <formula>P91</formula>
    </cfRule>
  </conditionalFormatting>
  <conditionalFormatting sqref="Q91:Q94">
    <cfRule type="cellIs" dxfId="1447" priority="1781" operator="greaterThan">
      <formula>P91</formula>
    </cfRule>
  </conditionalFormatting>
  <conditionalFormatting sqref="Q91:Q94">
    <cfRule type="cellIs" dxfId="1446" priority="1780" operator="greaterThan">
      <formula>P91</formula>
    </cfRule>
  </conditionalFormatting>
  <conditionalFormatting sqref="Q91:Q94">
    <cfRule type="cellIs" dxfId="1445" priority="1779" operator="greaterThan">
      <formula>P91</formula>
    </cfRule>
  </conditionalFormatting>
  <conditionalFormatting sqref="Q91:Q94">
    <cfRule type="cellIs" dxfId="1444" priority="1778" operator="greaterThan">
      <formula>P91</formula>
    </cfRule>
  </conditionalFormatting>
  <conditionalFormatting sqref="Q91:Q94">
    <cfRule type="cellIs" dxfId="1443" priority="1777" operator="greaterThan">
      <formula>P91</formula>
    </cfRule>
  </conditionalFormatting>
  <conditionalFormatting sqref="Q91:Q94">
    <cfRule type="cellIs" dxfId="1442" priority="1776" operator="greaterThan">
      <formula>P91</formula>
    </cfRule>
  </conditionalFormatting>
  <conditionalFormatting sqref="Q91:Q94">
    <cfRule type="cellIs" dxfId="1441" priority="1775" operator="greaterThan">
      <formula>P91</formula>
    </cfRule>
  </conditionalFormatting>
  <conditionalFormatting sqref="Q91:Q94">
    <cfRule type="cellIs" dxfId="1440" priority="1774" operator="greaterThan">
      <formula>P91</formula>
    </cfRule>
  </conditionalFormatting>
  <conditionalFormatting sqref="Q91:Q94">
    <cfRule type="cellIs" dxfId="1439" priority="1773" operator="greaterThan">
      <formula>P91</formula>
    </cfRule>
  </conditionalFormatting>
  <conditionalFormatting sqref="Q91:Q94">
    <cfRule type="cellIs" dxfId="1438" priority="1772" operator="greaterThan">
      <formula>P91</formula>
    </cfRule>
  </conditionalFormatting>
  <conditionalFormatting sqref="Q91:Q94">
    <cfRule type="cellIs" dxfId="1437" priority="1771" operator="greaterThan">
      <formula>P91</formula>
    </cfRule>
  </conditionalFormatting>
  <conditionalFormatting sqref="Q91:Q94">
    <cfRule type="cellIs" dxfId="1436" priority="1770" operator="greaterThan">
      <formula>P91</formula>
    </cfRule>
  </conditionalFormatting>
  <conditionalFormatting sqref="Q91:Q94">
    <cfRule type="cellIs" dxfId="1435" priority="1769" operator="greaterThan">
      <formula>P91</formula>
    </cfRule>
  </conditionalFormatting>
  <conditionalFormatting sqref="Q91:Q94">
    <cfRule type="cellIs" dxfId="1434" priority="1768" operator="greaterThan">
      <formula>P91</formula>
    </cfRule>
  </conditionalFormatting>
  <conditionalFormatting sqref="Q91:Q94">
    <cfRule type="cellIs" dxfId="1433" priority="1767" operator="greaterThan">
      <formula>P91</formula>
    </cfRule>
  </conditionalFormatting>
  <conditionalFormatting sqref="Q91:Q94">
    <cfRule type="cellIs" dxfId="1432" priority="1766" operator="greaterThan">
      <formula>P91</formula>
    </cfRule>
  </conditionalFormatting>
  <conditionalFormatting sqref="Q91:Q94">
    <cfRule type="cellIs" dxfId="1431" priority="1765" operator="greaterThan">
      <formula>P91</formula>
    </cfRule>
  </conditionalFormatting>
  <conditionalFormatting sqref="Q91:Q94">
    <cfRule type="cellIs" dxfId="1430" priority="1764" operator="greaterThan">
      <formula>P91</formula>
    </cfRule>
  </conditionalFormatting>
  <conditionalFormatting sqref="Q91:Q94">
    <cfRule type="cellIs" dxfId="1429" priority="1763" operator="greaterThan">
      <formula>P91</formula>
    </cfRule>
  </conditionalFormatting>
  <conditionalFormatting sqref="Q91:Q94">
    <cfRule type="cellIs" dxfId="1428" priority="1762" operator="greaterThan">
      <formula>P91</formula>
    </cfRule>
  </conditionalFormatting>
  <conditionalFormatting sqref="Q91:Q94">
    <cfRule type="cellIs" dxfId="1427" priority="1761" operator="greaterThan">
      <formula>P91</formula>
    </cfRule>
  </conditionalFormatting>
  <conditionalFormatting sqref="Q91:Q94">
    <cfRule type="cellIs" dxfId="1426" priority="1760" operator="greaterThan">
      <formula>P91</formula>
    </cfRule>
  </conditionalFormatting>
  <conditionalFormatting sqref="Q91:Q94">
    <cfRule type="cellIs" dxfId="1425" priority="1759" operator="greaterThan">
      <formula>P91</formula>
    </cfRule>
  </conditionalFormatting>
  <conditionalFormatting sqref="Q91:Q94">
    <cfRule type="cellIs" dxfId="1424" priority="1758" operator="greaterThan">
      <formula>P91</formula>
    </cfRule>
  </conditionalFormatting>
  <conditionalFormatting sqref="Q91:Q94">
    <cfRule type="cellIs" dxfId="1423" priority="1757" operator="greaterThan">
      <formula>P91</formula>
    </cfRule>
  </conditionalFormatting>
  <conditionalFormatting sqref="Q91:Q94">
    <cfRule type="cellIs" dxfId="1422" priority="1756" operator="greaterThan">
      <formula>P91</formula>
    </cfRule>
  </conditionalFormatting>
  <conditionalFormatting sqref="T91:T94">
    <cfRule type="cellIs" dxfId="1421" priority="1755" operator="greaterThan">
      <formula>S91</formula>
    </cfRule>
  </conditionalFormatting>
  <conditionalFormatting sqref="T91:T94">
    <cfRule type="cellIs" dxfId="1420" priority="1754" operator="greaterThan">
      <formula>S91</formula>
    </cfRule>
  </conditionalFormatting>
  <conditionalFormatting sqref="T91:T94">
    <cfRule type="cellIs" dxfId="1419" priority="1753" operator="greaterThan">
      <formula>S91</formula>
    </cfRule>
  </conditionalFormatting>
  <conditionalFormatting sqref="T91:T94">
    <cfRule type="cellIs" dxfId="1418" priority="1752" operator="greaterThan">
      <formula>S91</formula>
    </cfRule>
  </conditionalFormatting>
  <conditionalFormatting sqref="T91:T94">
    <cfRule type="cellIs" dxfId="1417" priority="1751" operator="greaterThan">
      <formula>S91</formula>
    </cfRule>
  </conditionalFormatting>
  <conditionalFormatting sqref="T91:T94">
    <cfRule type="cellIs" dxfId="1416" priority="1750" operator="greaterThan">
      <formula>S91</formula>
    </cfRule>
  </conditionalFormatting>
  <conditionalFormatting sqref="T91:T94">
    <cfRule type="cellIs" dxfId="1415" priority="1749" operator="greaterThan">
      <formula>S91</formula>
    </cfRule>
  </conditionalFormatting>
  <conditionalFormatting sqref="T91:T94">
    <cfRule type="cellIs" dxfId="1414" priority="1748" operator="greaterThan">
      <formula>S91</formula>
    </cfRule>
  </conditionalFormatting>
  <conditionalFormatting sqref="T91:T94">
    <cfRule type="cellIs" dxfId="1413" priority="1747" operator="greaterThan">
      <formula>S91</formula>
    </cfRule>
  </conditionalFormatting>
  <conditionalFormatting sqref="T91:T94">
    <cfRule type="cellIs" dxfId="1412" priority="1746" operator="greaterThan">
      <formula>S91</formula>
    </cfRule>
  </conditionalFormatting>
  <conditionalFormatting sqref="T91:T94">
    <cfRule type="cellIs" dxfId="1411" priority="1745" operator="greaterThan">
      <formula>S91</formula>
    </cfRule>
  </conditionalFormatting>
  <conditionalFormatting sqref="T91:T94">
    <cfRule type="cellIs" dxfId="1410" priority="1744" operator="greaterThan">
      <formula>S91</formula>
    </cfRule>
  </conditionalFormatting>
  <conditionalFormatting sqref="T91:T94">
    <cfRule type="cellIs" dxfId="1409" priority="1743" operator="greaterThan">
      <formula>S91</formula>
    </cfRule>
  </conditionalFormatting>
  <conditionalFormatting sqref="T91:T94">
    <cfRule type="cellIs" dxfId="1408" priority="1742" operator="greaterThan">
      <formula>S91</formula>
    </cfRule>
  </conditionalFormatting>
  <conditionalFormatting sqref="T91:T94">
    <cfRule type="cellIs" dxfId="1407" priority="1741" operator="greaterThan">
      <formula>S91</formula>
    </cfRule>
  </conditionalFormatting>
  <conditionalFormatting sqref="T91:T94">
    <cfRule type="cellIs" dxfId="1406" priority="1740" operator="greaterThan">
      <formula>S91</formula>
    </cfRule>
  </conditionalFormatting>
  <conditionalFormatting sqref="T91:T94">
    <cfRule type="cellIs" dxfId="1405" priority="1739" operator="greaterThan">
      <formula>S91</formula>
    </cfRule>
  </conditionalFormatting>
  <conditionalFormatting sqref="T91:T94">
    <cfRule type="cellIs" dxfId="1404" priority="1738" operator="greaterThan">
      <formula>S91</formula>
    </cfRule>
  </conditionalFormatting>
  <conditionalFormatting sqref="T91:T94">
    <cfRule type="cellIs" dxfId="1403" priority="1737" operator="greaterThan">
      <formula>S91</formula>
    </cfRule>
  </conditionalFormatting>
  <conditionalFormatting sqref="T91:T94">
    <cfRule type="cellIs" dxfId="1402" priority="1736" operator="greaterThan">
      <formula>S91</formula>
    </cfRule>
  </conditionalFormatting>
  <conditionalFormatting sqref="T91:T94">
    <cfRule type="cellIs" dxfId="1401" priority="1735" operator="greaterThan">
      <formula>S91</formula>
    </cfRule>
  </conditionalFormatting>
  <conditionalFormatting sqref="T91:T94">
    <cfRule type="cellIs" dxfId="1400" priority="1734" operator="greaterThan">
      <formula>S91</formula>
    </cfRule>
  </conditionalFormatting>
  <conditionalFormatting sqref="T91:T94">
    <cfRule type="cellIs" dxfId="1399" priority="1733" operator="greaterThan">
      <formula>S91</formula>
    </cfRule>
  </conditionalFormatting>
  <conditionalFormatting sqref="T91:T94">
    <cfRule type="cellIs" dxfId="1398" priority="1732" operator="greaterThan">
      <formula>S91</formula>
    </cfRule>
  </conditionalFormatting>
  <conditionalFormatting sqref="T91:T94">
    <cfRule type="cellIs" dxfId="1397" priority="1731" operator="greaterThan">
      <formula>S91</formula>
    </cfRule>
  </conditionalFormatting>
  <conditionalFormatting sqref="T91:T94">
    <cfRule type="cellIs" dxfId="1396" priority="1730" operator="greaterThan">
      <formula>S91</formula>
    </cfRule>
  </conditionalFormatting>
  <conditionalFormatting sqref="T91:T94">
    <cfRule type="cellIs" dxfId="1395" priority="1729" operator="greaterThan">
      <formula>S91</formula>
    </cfRule>
  </conditionalFormatting>
  <conditionalFormatting sqref="T91:T94">
    <cfRule type="cellIs" dxfId="1394" priority="1728" operator="greaterThan">
      <formula>S91</formula>
    </cfRule>
  </conditionalFormatting>
  <conditionalFormatting sqref="T91:T94">
    <cfRule type="cellIs" dxfId="1393" priority="1727" operator="greaterThan">
      <formula>S91</formula>
    </cfRule>
  </conditionalFormatting>
  <conditionalFormatting sqref="T91:T94">
    <cfRule type="cellIs" dxfId="1392" priority="1726" operator="greaterThan">
      <formula>S91</formula>
    </cfRule>
  </conditionalFormatting>
  <conditionalFormatting sqref="T91:T94">
    <cfRule type="cellIs" dxfId="1391" priority="1725" operator="greaterThan">
      <formula>S91</formula>
    </cfRule>
  </conditionalFormatting>
  <conditionalFormatting sqref="T91:T94">
    <cfRule type="cellIs" dxfId="1390" priority="1724" operator="greaterThan">
      <formula>S91</formula>
    </cfRule>
  </conditionalFormatting>
  <conditionalFormatting sqref="T91:T94">
    <cfRule type="cellIs" dxfId="1389" priority="1723" operator="greaterThan">
      <formula>S91</formula>
    </cfRule>
  </conditionalFormatting>
  <conditionalFormatting sqref="W91:W94">
    <cfRule type="cellIs" dxfId="1388" priority="1722" operator="greaterThan">
      <formula>V91</formula>
    </cfRule>
  </conditionalFormatting>
  <conditionalFormatting sqref="W91:W94">
    <cfRule type="cellIs" dxfId="1387" priority="1721" operator="greaterThan">
      <formula>V91</formula>
    </cfRule>
  </conditionalFormatting>
  <conditionalFormatting sqref="W91:W94">
    <cfRule type="cellIs" dxfId="1386" priority="1720" operator="greaterThan">
      <formula>V91</formula>
    </cfRule>
  </conditionalFormatting>
  <conditionalFormatting sqref="W91:W94">
    <cfRule type="cellIs" dxfId="1385" priority="1719" operator="greaterThan">
      <formula>V91</formula>
    </cfRule>
  </conditionalFormatting>
  <conditionalFormatting sqref="W91:W94">
    <cfRule type="cellIs" dxfId="1384" priority="1718" operator="greaterThan">
      <formula>V91</formula>
    </cfRule>
  </conditionalFormatting>
  <conditionalFormatting sqref="W91:W94">
    <cfRule type="cellIs" dxfId="1383" priority="1717" operator="greaterThan">
      <formula>V91</formula>
    </cfRule>
  </conditionalFormatting>
  <conditionalFormatting sqref="W91:W94">
    <cfRule type="cellIs" dxfId="1382" priority="1716" operator="greaterThan">
      <formula>V91</formula>
    </cfRule>
  </conditionalFormatting>
  <conditionalFormatting sqref="W91:W94">
    <cfRule type="cellIs" dxfId="1381" priority="1715" operator="greaterThan">
      <formula>V91</formula>
    </cfRule>
  </conditionalFormatting>
  <conditionalFormatting sqref="W91:W94">
    <cfRule type="cellIs" dxfId="1380" priority="1714" operator="greaterThan">
      <formula>V91</formula>
    </cfRule>
  </conditionalFormatting>
  <conditionalFormatting sqref="W91:W94">
    <cfRule type="cellIs" dxfId="1379" priority="1713" operator="greaterThan">
      <formula>V91</formula>
    </cfRule>
  </conditionalFormatting>
  <conditionalFormatting sqref="W91:W94">
    <cfRule type="cellIs" dxfId="1378" priority="1712" operator="greaterThan">
      <formula>V91</formula>
    </cfRule>
  </conditionalFormatting>
  <conditionalFormatting sqref="W91:W94">
    <cfRule type="cellIs" dxfId="1377" priority="1711" operator="greaterThan">
      <formula>V91</formula>
    </cfRule>
  </conditionalFormatting>
  <conditionalFormatting sqref="W91:W94">
    <cfRule type="cellIs" dxfId="1376" priority="1710" operator="greaterThan">
      <formula>V91</formula>
    </cfRule>
  </conditionalFormatting>
  <conditionalFormatting sqref="W91:W94">
    <cfRule type="cellIs" dxfId="1375" priority="1709" operator="greaterThan">
      <formula>V91</formula>
    </cfRule>
  </conditionalFormatting>
  <conditionalFormatting sqref="W91:W94">
    <cfRule type="cellIs" dxfId="1374" priority="1708" operator="greaterThan">
      <formula>V91</formula>
    </cfRule>
  </conditionalFormatting>
  <conditionalFormatting sqref="W91:W94">
    <cfRule type="cellIs" dxfId="1373" priority="1707" operator="greaterThan">
      <formula>V91</formula>
    </cfRule>
  </conditionalFormatting>
  <conditionalFormatting sqref="W91:W94">
    <cfRule type="cellIs" dxfId="1372" priority="1706" operator="greaterThan">
      <formula>V91</formula>
    </cfRule>
  </conditionalFormatting>
  <conditionalFormatting sqref="W91:W94">
    <cfRule type="cellIs" dxfId="1371" priority="1705" operator="greaterThan">
      <formula>V91</formula>
    </cfRule>
  </conditionalFormatting>
  <conditionalFormatting sqref="W91:W94">
    <cfRule type="cellIs" dxfId="1370" priority="1704" operator="greaterThan">
      <formula>V91</formula>
    </cfRule>
  </conditionalFormatting>
  <conditionalFormatting sqref="W91:W94">
    <cfRule type="cellIs" dxfId="1369" priority="1703" operator="greaterThan">
      <formula>V91</formula>
    </cfRule>
  </conditionalFormatting>
  <conditionalFormatting sqref="W91:W94">
    <cfRule type="cellIs" dxfId="1368" priority="1702" operator="greaterThan">
      <formula>V91</formula>
    </cfRule>
  </conditionalFormatting>
  <conditionalFormatting sqref="W91:W94">
    <cfRule type="cellIs" dxfId="1367" priority="1701" operator="greaterThan">
      <formula>V91</formula>
    </cfRule>
  </conditionalFormatting>
  <conditionalFormatting sqref="W91:W94">
    <cfRule type="cellIs" dxfId="1366" priority="1700" operator="greaterThan">
      <formula>V91</formula>
    </cfRule>
  </conditionalFormatting>
  <conditionalFormatting sqref="W91:W94">
    <cfRule type="cellIs" dxfId="1365" priority="1699" operator="greaterThan">
      <formula>V91</formula>
    </cfRule>
  </conditionalFormatting>
  <conditionalFormatting sqref="W91:W94">
    <cfRule type="cellIs" dxfId="1364" priority="1698" operator="greaterThan">
      <formula>V91</formula>
    </cfRule>
  </conditionalFormatting>
  <conditionalFormatting sqref="W91:W94">
    <cfRule type="cellIs" dxfId="1363" priority="1697" operator="greaterThan">
      <formula>V91</formula>
    </cfRule>
  </conditionalFormatting>
  <conditionalFormatting sqref="W91:W94">
    <cfRule type="cellIs" dxfId="1362" priority="1696" operator="greaterThan">
      <formula>V91</formula>
    </cfRule>
  </conditionalFormatting>
  <conditionalFormatting sqref="W91:W94">
    <cfRule type="cellIs" dxfId="1361" priority="1695" operator="greaterThan">
      <formula>V91</formula>
    </cfRule>
  </conditionalFormatting>
  <conditionalFormatting sqref="W91:W94">
    <cfRule type="cellIs" dxfId="1360" priority="1694" operator="greaterThan">
      <formula>V91</formula>
    </cfRule>
  </conditionalFormatting>
  <conditionalFormatting sqref="W91:W94">
    <cfRule type="cellIs" dxfId="1359" priority="1693" operator="greaterThan">
      <formula>V91</formula>
    </cfRule>
  </conditionalFormatting>
  <conditionalFormatting sqref="W91:W94">
    <cfRule type="cellIs" dxfId="1358" priority="1692" operator="greaterThan">
      <formula>V91</formula>
    </cfRule>
  </conditionalFormatting>
  <conditionalFormatting sqref="W91:W94">
    <cfRule type="cellIs" dxfId="1357" priority="1691" operator="greaterThan">
      <formula>V91</formula>
    </cfRule>
  </conditionalFormatting>
  <conditionalFormatting sqref="W91:W94">
    <cfRule type="cellIs" dxfId="1356" priority="1690" operator="greaterThan">
      <formula>V91</formula>
    </cfRule>
  </conditionalFormatting>
  <conditionalFormatting sqref="H90">
    <cfRule type="cellIs" dxfId="1355" priority="1689" operator="greaterThan">
      <formula>G90</formula>
    </cfRule>
  </conditionalFormatting>
  <conditionalFormatting sqref="H90">
    <cfRule type="cellIs" dxfId="1354" priority="1688" operator="greaterThan">
      <formula>G90</formula>
    </cfRule>
  </conditionalFormatting>
  <conditionalFormatting sqref="H90">
    <cfRule type="cellIs" dxfId="1353" priority="1687" operator="greaterThan">
      <formula>G90</formula>
    </cfRule>
  </conditionalFormatting>
  <conditionalFormatting sqref="H90">
    <cfRule type="cellIs" dxfId="1352" priority="1686" operator="greaterThan">
      <formula>G90</formula>
    </cfRule>
  </conditionalFormatting>
  <conditionalFormatting sqref="H90">
    <cfRule type="cellIs" dxfId="1351" priority="1685" operator="greaterThan">
      <formula>G90</formula>
    </cfRule>
  </conditionalFormatting>
  <conditionalFormatting sqref="H90">
    <cfRule type="cellIs" dxfId="1350" priority="1684" operator="greaterThan">
      <formula>G90</formula>
    </cfRule>
  </conditionalFormatting>
  <conditionalFormatting sqref="H90">
    <cfRule type="cellIs" dxfId="1349" priority="1683" operator="greaterThan">
      <formula>G90</formula>
    </cfRule>
  </conditionalFormatting>
  <conditionalFormatting sqref="H90">
    <cfRule type="cellIs" dxfId="1348" priority="1682" operator="greaterThan">
      <formula>G90</formula>
    </cfRule>
  </conditionalFormatting>
  <conditionalFormatting sqref="H90">
    <cfRule type="cellIs" dxfId="1347" priority="1681" operator="greaterThan">
      <formula>G90</formula>
    </cfRule>
  </conditionalFormatting>
  <conditionalFormatting sqref="H90">
    <cfRule type="cellIs" dxfId="1346" priority="1680" operator="greaterThan">
      <formula>G90</formula>
    </cfRule>
  </conditionalFormatting>
  <conditionalFormatting sqref="H90">
    <cfRule type="cellIs" dxfId="1345" priority="1679" operator="greaterThan">
      <formula>G90</formula>
    </cfRule>
  </conditionalFormatting>
  <conditionalFormatting sqref="K90">
    <cfRule type="cellIs" dxfId="1344" priority="1678" operator="greaterThan">
      <formula>J90</formula>
    </cfRule>
  </conditionalFormatting>
  <conditionalFormatting sqref="K90">
    <cfRule type="cellIs" dxfId="1343" priority="1677" operator="greaterThan">
      <formula>J90</formula>
    </cfRule>
  </conditionalFormatting>
  <conditionalFormatting sqref="K90">
    <cfRule type="cellIs" dxfId="1342" priority="1676" operator="greaterThan">
      <formula>J90</formula>
    </cfRule>
  </conditionalFormatting>
  <conditionalFormatting sqref="K90">
    <cfRule type="cellIs" dxfId="1341" priority="1675" operator="greaterThan">
      <formula>J90</formula>
    </cfRule>
  </conditionalFormatting>
  <conditionalFormatting sqref="K90">
    <cfRule type="cellIs" dxfId="1340" priority="1674" operator="greaterThan">
      <formula>J90</formula>
    </cfRule>
  </conditionalFormatting>
  <conditionalFormatting sqref="K90">
    <cfRule type="cellIs" dxfId="1339" priority="1673" operator="greaterThan">
      <formula>J90</formula>
    </cfRule>
  </conditionalFormatting>
  <conditionalFormatting sqref="K90">
    <cfRule type="cellIs" dxfId="1338" priority="1672" operator="greaterThan">
      <formula>J90</formula>
    </cfRule>
  </conditionalFormatting>
  <conditionalFormatting sqref="K90">
    <cfRule type="cellIs" dxfId="1337" priority="1671" operator="greaterThan">
      <formula>J90</formula>
    </cfRule>
  </conditionalFormatting>
  <conditionalFormatting sqref="K90">
    <cfRule type="cellIs" dxfId="1336" priority="1670" operator="greaterThan">
      <formula>J90</formula>
    </cfRule>
  </conditionalFormatting>
  <conditionalFormatting sqref="K90">
    <cfRule type="cellIs" dxfId="1335" priority="1669" operator="greaterThan">
      <formula>J90</formula>
    </cfRule>
  </conditionalFormatting>
  <conditionalFormatting sqref="K90">
    <cfRule type="cellIs" dxfId="1334" priority="1668" operator="greaterThan">
      <formula>J90</formula>
    </cfRule>
  </conditionalFormatting>
  <conditionalFormatting sqref="N90">
    <cfRule type="cellIs" dxfId="1333" priority="1667" operator="greaterThan">
      <formula>M90</formula>
    </cfRule>
  </conditionalFormatting>
  <conditionalFormatting sqref="N90">
    <cfRule type="cellIs" dxfId="1332" priority="1666" operator="greaterThan">
      <formula>M90</formula>
    </cfRule>
  </conditionalFormatting>
  <conditionalFormatting sqref="N90">
    <cfRule type="cellIs" dxfId="1331" priority="1665" operator="greaterThan">
      <formula>M90</formula>
    </cfRule>
  </conditionalFormatting>
  <conditionalFormatting sqref="N90">
    <cfRule type="cellIs" dxfId="1330" priority="1664" operator="greaterThan">
      <formula>M90</formula>
    </cfRule>
  </conditionalFormatting>
  <conditionalFormatting sqref="N90">
    <cfRule type="cellIs" dxfId="1329" priority="1663" operator="greaterThan">
      <formula>M90</formula>
    </cfRule>
  </conditionalFormatting>
  <conditionalFormatting sqref="N90">
    <cfRule type="cellIs" dxfId="1328" priority="1662" operator="greaterThan">
      <formula>M90</formula>
    </cfRule>
  </conditionalFormatting>
  <conditionalFormatting sqref="N90">
    <cfRule type="cellIs" dxfId="1327" priority="1661" operator="greaterThan">
      <formula>M90</formula>
    </cfRule>
  </conditionalFormatting>
  <conditionalFormatting sqref="N90">
    <cfRule type="cellIs" dxfId="1326" priority="1660" operator="greaterThan">
      <formula>M90</formula>
    </cfRule>
  </conditionalFormatting>
  <conditionalFormatting sqref="N90">
    <cfRule type="cellIs" dxfId="1325" priority="1659" operator="greaterThan">
      <formula>M90</formula>
    </cfRule>
  </conditionalFormatting>
  <conditionalFormatting sqref="N90">
    <cfRule type="cellIs" dxfId="1324" priority="1658" operator="greaterThan">
      <formula>M90</formula>
    </cfRule>
  </conditionalFormatting>
  <conditionalFormatting sqref="N90">
    <cfRule type="cellIs" dxfId="1323" priority="1657" operator="greaterThan">
      <formula>M90</formula>
    </cfRule>
  </conditionalFormatting>
  <conditionalFormatting sqref="Q90">
    <cfRule type="cellIs" dxfId="1322" priority="1656" operator="greaterThan">
      <formula>P90</formula>
    </cfRule>
  </conditionalFormatting>
  <conditionalFormatting sqref="Q90">
    <cfRule type="cellIs" dxfId="1321" priority="1655" operator="greaterThan">
      <formula>P90</formula>
    </cfRule>
  </conditionalFormatting>
  <conditionalFormatting sqref="Q90">
    <cfRule type="cellIs" dxfId="1320" priority="1654" operator="greaterThan">
      <formula>P90</formula>
    </cfRule>
  </conditionalFormatting>
  <conditionalFormatting sqref="Q90">
    <cfRule type="cellIs" dxfId="1319" priority="1653" operator="greaterThan">
      <formula>P90</formula>
    </cfRule>
  </conditionalFormatting>
  <conditionalFormatting sqref="Q90">
    <cfRule type="cellIs" dxfId="1318" priority="1652" operator="greaterThan">
      <formula>P90</formula>
    </cfRule>
  </conditionalFormatting>
  <conditionalFormatting sqref="Q90">
    <cfRule type="cellIs" dxfId="1317" priority="1651" operator="greaterThan">
      <formula>P90</formula>
    </cfRule>
  </conditionalFormatting>
  <conditionalFormatting sqref="Q90">
    <cfRule type="cellIs" dxfId="1316" priority="1650" operator="greaterThan">
      <formula>P90</formula>
    </cfRule>
  </conditionalFormatting>
  <conditionalFormatting sqref="Q90">
    <cfRule type="cellIs" dxfId="1315" priority="1649" operator="greaterThan">
      <formula>P90</formula>
    </cfRule>
  </conditionalFormatting>
  <conditionalFormatting sqref="Q90">
    <cfRule type="cellIs" dxfId="1314" priority="1648" operator="greaterThan">
      <formula>P90</formula>
    </cfRule>
  </conditionalFormatting>
  <conditionalFormatting sqref="Q90">
    <cfRule type="cellIs" dxfId="1313" priority="1647" operator="greaterThan">
      <formula>P90</formula>
    </cfRule>
  </conditionalFormatting>
  <conditionalFormatting sqref="Q90">
    <cfRule type="cellIs" dxfId="1312" priority="1646" operator="greaterThan">
      <formula>P90</formula>
    </cfRule>
  </conditionalFormatting>
  <conditionalFormatting sqref="T90">
    <cfRule type="cellIs" dxfId="1311" priority="1645" operator="greaterThan">
      <formula>S90</formula>
    </cfRule>
  </conditionalFormatting>
  <conditionalFormatting sqref="T90">
    <cfRule type="cellIs" dxfId="1310" priority="1644" operator="greaterThan">
      <formula>S90</formula>
    </cfRule>
  </conditionalFormatting>
  <conditionalFormatting sqref="T90">
    <cfRule type="cellIs" dxfId="1309" priority="1643" operator="greaterThan">
      <formula>S90</formula>
    </cfRule>
  </conditionalFormatting>
  <conditionalFormatting sqref="T90">
    <cfRule type="cellIs" dxfId="1308" priority="1642" operator="greaterThan">
      <formula>S90</formula>
    </cfRule>
  </conditionalFormatting>
  <conditionalFormatting sqref="T90">
    <cfRule type="cellIs" dxfId="1307" priority="1641" operator="greaterThan">
      <formula>S90</formula>
    </cfRule>
  </conditionalFormatting>
  <conditionalFormatting sqref="T90">
    <cfRule type="cellIs" dxfId="1306" priority="1640" operator="greaterThan">
      <formula>S90</formula>
    </cfRule>
  </conditionalFormatting>
  <conditionalFormatting sqref="T90">
    <cfRule type="cellIs" dxfId="1305" priority="1639" operator="greaterThan">
      <formula>S90</formula>
    </cfRule>
  </conditionalFormatting>
  <conditionalFormatting sqref="T90">
    <cfRule type="cellIs" dxfId="1304" priority="1638" operator="greaterThan">
      <formula>S90</formula>
    </cfRule>
  </conditionalFormatting>
  <conditionalFormatting sqref="T90">
    <cfRule type="cellIs" dxfId="1303" priority="1637" operator="greaterThan">
      <formula>S90</formula>
    </cfRule>
  </conditionalFormatting>
  <conditionalFormatting sqref="T90">
    <cfRule type="cellIs" dxfId="1302" priority="1636" operator="greaterThan">
      <formula>S90</formula>
    </cfRule>
  </conditionalFormatting>
  <conditionalFormatting sqref="T90">
    <cfRule type="cellIs" dxfId="1301" priority="1635" operator="greaterThan">
      <formula>S90</formula>
    </cfRule>
  </conditionalFormatting>
  <conditionalFormatting sqref="H89">
    <cfRule type="cellIs" dxfId="1300" priority="1634" operator="greaterThan">
      <formula>G89</formula>
    </cfRule>
  </conditionalFormatting>
  <conditionalFormatting sqref="H89">
    <cfRule type="cellIs" dxfId="1299" priority="1633" operator="greaterThan">
      <formula>G89</formula>
    </cfRule>
  </conditionalFormatting>
  <conditionalFormatting sqref="H89">
    <cfRule type="cellIs" dxfId="1298" priority="1632" operator="greaterThan">
      <formula>G89</formula>
    </cfRule>
  </conditionalFormatting>
  <conditionalFormatting sqref="H89">
    <cfRule type="cellIs" dxfId="1297" priority="1631" operator="greaterThan">
      <formula>G89</formula>
    </cfRule>
  </conditionalFormatting>
  <conditionalFormatting sqref="H89">
    <cfRule type="cellIs" dxfId="1296" priority="1630" operator="greaterThan">
      <formula>G89</formula>
    </cfRule>
  </conditionalFormatting>
  <conditionalFormatting sqref="H89">
    <cfRule type="cellIs" dxfId="1295" priority="1629" operator="greaterThan">
      <formula>G89</formula>
    </cfRule>
  </conditionalFormatting>
  <conditionalFormatting sqref="H89">
    <cfRule type="cellIs" dxfId="1294" priority="1628" operator="greaterThan">
      <formula>G89</formula>
    </cfRule>
  </conditionalFormatting>
  <conditionalFormatting sqref="H89">
    <cfRule type="cellIs" dxfId="1293" priority="1627" operator="greaterThan">
      <formula>G89</formula>
    </cfRule>
  </conditionalFormatting>
  <conditionalFormatting sqref="H89">
    <cfRule type="cellIs" dxfId="1292" priority="1626" operator="greaterThan">
      <formula>G89</formula>
    </cfRule>
  </conditionalFormatting>
  <conditionalFormatting sqref="H89">
    <cfRule type="cellIs" dxfId="1291" priority="1625" operator="greaterThan">
      <formula>G89</formula>
    </cfRule>
  </conditionalFormatting>
  <conditionalFormatting sqref="H89">
    <cfRule type="cellIs" dxfId="1290" priority="1624" operator="greaterThan">
      <formula>G89</formula>
    </cfRule>
  </conditionalFormatting>
  <conditionalFormatting sqref="H85">
    <cfRule type="cellIs" dxfId="1289" priority="1623" operator="greaterThan">
      <formula>G85</formula>
    </cfRule>
  </conditionalFormatting>
  <conditionalFormatting sqref="K45">
    <cfRule type="cellIs" dxfId="1288" priority="1595" operator="greaterThan">
      <formula>J45</formula>
    </cfRule>
  </conditionalFormatting>
  <conditionalFormatting sqref="K45">
    <cfRule type="cellIs" dxfId="1287" priority="1594" operator="greaterThan">
      <formula>J45</formula>
    </cfRule>
  </conditionalFormatting>
  <conditionalFormatting sqref="K45">
    <cfRule type="cellIs" dxfId="1286" priority="1593" operator="greaterThan">
      <formula>J45</formula>
    </cfRule>
  </conditionalFormatting>
  <conditionalFormatting sqref="K45">
    <cfRule type="cellIs" dxfId="1285" priority="1592" operator="greaterThan">
      <formula>J45</formula>
    </cfRule>
  </conditionalFormatting>
  <conditionalFormatting sqref="K35">
    <cfRule type="cellIs" dxfId="1284" priority="1591" operator="greaterThan">
      <formula>J35</formula>
    </cfRule>
  </conditionalFormatting>
  <conditionalFormatting sqref="K35">
    <cfRule type="cellIs" dxfId="1283" priority="1590" operator="greaterThan">
      <formula>J35</formula>
    </cfRule>
  </conditionalFormatting>
  <conditionalFormatting sqref="K35">
    <cfRule type="cellIs" dxfId="1282" priority="1589" operator="greaterThan">
      <formula>J35</formula>
    </cfRule>
  </conditionalFormatting>
  <conditionalFormatting sqref="K35">
    <cfRule type="cellIs" dxfId="1281" priority="1588" operator="greaterThan">
      <formula>J35</formula>
    </cfRule>
  </conditionalFormatting>
  <conditionalFormatting sqref="K35">
    <cfRule type="cellIs" dxfId="1280" priority="1587" operator="greaterThan">
      <formula>J35</formula>
    </cfRule>
  </conditionalFormatting>
  <conditionalFormatting sqref="K35">
    <cfRule type="cellIs" dxfId="1279" priority="1586" operator="greaterThan">
      <formula>J35</formula>
    </cfRule>
  </conditionalFormatting>
  <conditionalFormatting sqref="K35">
    <cfRule type="cellIs" dxfId="1278" priority="1585" operator="greaterThan">
      <formula>J35</formula>
    </cfRule>
  </conditionalFormatting>
  <conditionalFormatting sqref="K35">
    <cfRule type="cellIs" dxfId="1277" priority="1584" operator="greaterThan">
      <formula>J35</formula>
    </cfRule>
  </conditionalFormatting>
  <conditionalFormatting sqref="K35">
    <cfRule type="cellIs" dxfId="1276" priority="1583" operator="greaterThan">
      <formula>J35</formula>
    </cfRule>
  </conditionalFormatting>
  <conditionalFormatting sqref="K85">
    <cfRule type="cellIs" dxfId="1275" priority="1582" operator="greaterThan">
      <formula>J85</formula>
    </cfRule>
  </conditionalFormatting>
  <conditionalFormatting sqref="K85">
    <cfRule type="cellIs" dxfId="1274" priority="1581" operator="greaterThan">
      <formula>J85</formula>
    </cfRule>
  </conditionalFormatting>
  <conditionalFormatting sqref="K85">
    <cfRule type="cellIs" dxfId="1273" priority="1580" operator="greaterThan">
      <formula>J85</formula>
    </cfRule>
  </conditionalFormatting>
  <conditionalFormatting sqref="K85">
    <cfRule type="cellIs" dxfId="1272" priority="1579" operator="greaterThan">
      <formula>J85</formula>
    </cfRule>
  </conditionalFormatting>
  <conditionalFormatting sqref="K89">
    <cfRule type="cellIs" dxfId="1271" priority="1578" operator="greaterThan">
      <formula>J89</formula>
    </cfRule>
  </conditionalFormatting>
  <conditionalFormatting sqref="K89">
    <cfRule type="cellIs" dxfId="1270" priority="1577" operator="greaterThan">
      <formula>J89</formula>
    </cfRule>
  </conditionalFormatting>
  <conditionalFormatting sqref="K89">
    <cfRule type="cellIs" dxfId="1269" priority="1576" operator="greaterThan">
      <formula>J89</formula>
    </cfRule>
  </conditionalFormatting>
  <conditionalFormatting sqref="K89">
    <cfRule type="cellIs" dxfId="1268" priority="1575" operator="greaterThan">
      <formula>J89</formula>
    </cfRule>
  </conditionalFormatting>
  <conditionalFormatting sqref="K89">
    <cfRule type="cellIs" dxfId="1267" priority="1574" operator="greaterThan">
      <formula>J89</formula>
    </cfRule>
  </conditionalFormatting>
  <conditionalFormatting sqref="K89">
    <cfRule type="cellIs" dxfId="1266" priority="1573" operator="greaterThan">
      <formula>J89</formula>
    </cfRule>
  </conditionalFormatting>
  <conditionalFormatting sqref="K89">
    <cfRule type="cellIs" dxfId="1265" priority="1572" operator="greaterThan">
      <formula>J89</formula>
    </cfRule>
  </conditionalFormatting>
  <conditionalFormatting sqref="K89">
    <cfRule type="cellIs" dxfId="1264" priority="1571" operator="greaterThan">
      <formula>J89</formula>
    </cfRule>
  </conditionalFormatting>
  <conditionalFormatting sqref="K89">
    <cfRule type="cellIs" dxfId="1263" priority="1570" operator="greaterThan">
      <formula>J89</formula>
    </cfRule>
  </conditionalFormatting>
  <conditionalFormatting sqref="K89">
    <cfRule type="cellIs" dxfId="1262" priority="1569" operator="greaterThan">
      <formula>J89</formula>
    </cfRule>
  </conditionalFormatting>
  <conditionalFormatting sqref="K89">
    <cfRule type="cellIs" dxfId="1261" priority="1568" operator="greaterThan">
      <formula>J89</formula>
    </cfRule>
  </conditionalFormatting>
  <conditionalFormatting sqref="K89">
    <cfRule type="cellIs" dxfId="1260" priority="1567" operator="greaterThan">
      <formula>J89</formula>
    </cfRule>
  </conditionalFormatting>
  <conditionalFormatting sqref="K89">
    <cfRule type="cellIs" dxfId="1259" priority="1566" operator="greaterThan">
      <formula>J89</formula>
    </cfRule>
  </conditionalFormatting>
  <conditionalFormatting sqref="K89">
    <cfRule type="cellIs" dxfId="1258" priority="1565" operator="greaterThan">
      <formula>J89</formula>
    </cfRule>
  </conditionalFormatting>
  <conditionalFormatting sqref="K89">
    <cfRule type="cellIs" dxfId="1257" priority="1564" operator="greaterThan">
      <formula>J89</formula>
    </cfRule>
  </conditionalFormatting>
  <conditionalFormatting sqref="K89">
    <cfRule type="cellIs" dxfId="1256" priority="1563" operator="greaterThan">
      <formula>J89</formula>
    </cfRule>
  </conditionalFormatting>
  <conditionalFormatting sqref="K89">
    <cfRule type="cellIs" dxfId="1255" priority="1562" operator="greaterThan">
      <formula>J89</formula>
    </cfRule>
  </conditionalFormatting>
  <conditionalFormatting sqref="K89">
    <cfRule type="cellIs" dxfId="1254" priority="1561" operator="greaterThan">
      <formula>J89</formula>
    </cfRule>
  </conditionalFormatting>
  <conditionalFormatting sqref="K89">
    <cfRule type="cellIs" dxfId="1253" priority="1560" operator="greaterThan">
      <formula>J89</formula>
    </cfRule>
  </conditionalFormatting>
  <conditionalFormatting sqref="K89">
    <cfRule type="cellIs" dxfId="1252" priority="1559" operator="greaterThan">
      <formula>J89</formula>
    </cfRule>
  </conditionalFormatting>
  <conditionalFormatting sqref="K89">
    <cfRule type="cellIs" dxfId="1251" priority="1558" operator="greaterThan">
      <formula>J89</formula>
    </cfRule>
  </conditionalFormatting>
  <conditionalFormatting sqref="K89">
    <cfRule type="cellIs" dxfId="1250" priority="1557" operator="greaterThan">
      <formula>J89</formula>
    </cfRule>
  </conditionalFormatting>
  <conditionalFormatting sqref="K89">
    <cfRule type="cellIs" dxfId="1249" priority="1556" operator="greaterThan">
      <formula>J89</formula>
    </cfRule>
  </conditionalFormatting>
  <conditionalFormatting sqref="K89">
    <cfRule type="cellIs" dxfId="1248" priority="1555" operator="greaterThan">
      <formula>J89</formula>
    </cfRule>
  </conditionalFormatting>
  <conditionalFormatting sqref="K89">
    <cfRule type="cellIs" dxfId="1247" priority="1554" operator="greaterThan">
      <formula>J89</formula>
    </cfRule>
  </conditionalFormatting>
  <conditionalFormatting sqref="K89">
    <cfRule type="cellIs" dxfId="1246" priority="1553" operator="greaterThan">
      <formula>J89</formula>
    </cfRule>
  </conditionalFormatting>
  <conditionalFormatting sqref="K89">
    <cfRule type="cellIs" dxfId="1245" priority="1552" operator="greaterThan">
      <formula>J89</formula>
    </cfRule>
  </conditionalFormatting>
  <conditionalFormatting sqref="K89">
    <cfRule type="cellIs" dxfId="1244" priority="1551" operator="greaterThan">
      <formula>J89</formula>
    </cfRule>
  </conditionalFormatting>
  <conditionalFormatting sqref="K89">
    <cfRule type="cellIs" dxfId="1243" priority="1550" operator="greaterThan">
      <formula>J89</formula>
    </cfRule>
  </conditionalFormatting>
  <conditionalFormatting sqref="K89">
    <cfRule type="cellIs" dxfId="1242" priority="1549" operator="greaterThan">
      <formula>J89</formula>
    </cfRule>
  </conditionalFormatting>
  <conditionalFormatting sqref="K89">
    <cfRule type="cellIs" dxfId="1241" priority="1548" operator="greaterThan">
      <formula>J89</formula>
    </cfRule>
  </conditionalFormatting>
  <conditionalFormatting sqref="K89">
    <cfRule type="cellIs" dxfId="1240" priority="1547" operator="greaterThan">
      <formula>J89</formula>
    </cfRule>
  </conditionalFormatting>
  <conditionalFormatting sqref="K89">
    <cfRule type="cellIs" dxfId="1239" priority="1546" operator="greaterThan">
      <formula>J89</formula>
    </cfRule>
  </conditionalFormatting>
  <conditionalFormatting sqref="K89">
    <cfRule type="cellIs" dxfId="1238" priority="1545" operator="greaterThan">
      <formula>J89</formula>
    </cfRule>
  </conditionalFormatting>
  <conditionalFormatting sqref="K89">
    <cfRule type="cellIs" dxfId="1237" priority="1544" operator="greaterThan">
      <formula>J89</formula>
    </cfRule>
  </conditionalFormatting>
  <conditionalFormatting sqref="K89">
    <cfRule type="cellIs" dxfId="1236" priority="1543" operator="greaterThan">
      <formula>J89</formula>
    </cfRule>
  </conditionalFormatting>
  <conditionalFormatting sqref="K89">
    <cfRule type="cellIs" dxfId="1235" priority="1542" operator="greaterThan">
      <formula>J89</formula>
    </cfRule>
  </conditionalFormatting>
  <conditionalFormatting sqref="K89">
    <cfRule type="cellIs" dxfId="1234" priority="1541" operator="greaterThan">
      <formula>J89</formula>
    </cfRule>
  </conditionalFormatting>
  <conditionalFormatting sqref="K89">
    <cfRule type="cellIs" dxfId="1233" priority="1540" operator="greaterThan">
      <formula>J89</formula>
    </cfRule>
  </conditionalFormatting>
  <conditionalFormatting sqref="K89">
    <cfRule type="cellIs" dxfId="1232" priority="1539" operator="greaterThan">
      <formula>J89</formula>
    </cfRule>
  </conditionalFormatting>
  <conditionalFormatting sqref="K89">
    <cfRule type="cellIs" dxfId="1231" priority="1538" operator="greaterThan">
      <formula>J89</formula>
    </cfRule>
  </conditionalFormatting>
  <conditionalFormatting sqref="K89">
    <cfRule type="cellIs" dxfId="1230" priority="1537" operator="greaterThan">
      <formula>J89</formula>
    </cfRule>
  </conditionalFormatting>
  <conditionalFormatting sqref="K89">
    <cfRule type="cellIs" dxfId="1229" priority="1536" operator="greaterThan">
      <formula>J89</formula>
    </cfRule>
  </conditionalFormatting>
  <conditionalFormatting sqref="K89">
    <cfRule type="cellIs" dxfId="1228" priority="1535" operator="greaterThan">
      <formula>J89</formula>
    </cfRule>
  </conditionalFormatting>
  <conditionalFormatting sqref="N45">
    <cfRule type="cellIs" dxfId="1227" priority="1498" operator="greaterThan">
      <formula>M45</formula>
    </cfRule>
  </conditionalFormatting>
  <conditionalFormatting sqref="N45">
    <cfRule type="cellIs" dxfId="1226" priority="1497" operator="greaterThan">
      <formula>M45</formula>
    </cfRule>
  </conditionalFormatting>
  <conditionalFormatting sqref="N45">
    <cfRule type="cellIs" dxfId="1225" priority="1496" operator="greaterThan">
      <formula>M45</formula>
    </cfRule>
  </conditionalFormatting>
  <conditionalFormatting sqref="N45">
    <cfRule type="cellIs" dxfId="1224" priority="1495" operator="greaterThan">
      <formula>M45</formula>
    </cfRule>
  </conditionalFormatting>
  <conditionalFormatting sqref="N45">
    <cfRule type="cellIs" dxfId="1223" priority="1494" operator="greaterThan">
      <formula>M45</formula>
    </cfRule>
  </conditionalFormatting>
  <conditionalFormatting sqref="N85">
    <cfRule type="cellIs" dxfId="1222" priority="1493" operator="greaterThan">
      <formula>M85</formula>
    </cfRule>
  </conditionalFormatting>
  <conditionalFormatting sqref="N85">
    <cfRule type="cellIs" dxfId="1221" priority="1492" operator="greaterThan">
      <formula>M85</formula>
    </cfRule>
  </conditionalFormatting>
  <conditionalFormatting sqref="N85">
    <cfRule type="cellIs" dxfId="1220" priority="1491" operator="greaterThan">
      <formula>M85</formula>
    </cfRule>
  </conditionalFormatting>
  <conditionalFormatting sqref="N85">
    <cfRule type="cellIs" dxfId="1219" priority="1490" operator="greaterThan">
      <formula>M85</formula>
    </cfRule>
  </conditionalFormatting>
  <conditionalFormatting sqref="N85">
    <cfRule type="cellIs" dxfId="1218" priority="1489" operator="greaterThan">
      <formula>M85</formula>
    </cfRule>
  </conditionalFormatting>
  <conditionalFormatting sqref="N89">
    <cfRule type="cellIs" dxfId="1217" priority="1488" operator="greaterThan">
      <formula>M89</formula>
    </cfRule>
  </conditionalFormatting>
  <conditionalFormatting sqref="N89">
    <cfRule type="cellIs" dxfId="1216" priority="1487" operator="greaterThan">
      <formula>M89</formula>
    </cfRule>
  </conditionalFormatting>
  <conditionalFormatting sqref="N89">
    <cfRule type="cellIs" dxfId="1215" priority="1486" operator="greaterThan">
      <formula>M89</formula>
    </cfRule>
  </conditionalFormatting>
  <conditionalFormatting sqref="N89">
    <cfRule type="cellIs" dxfId="1214" priority="1485" operator="greaterThan">
      <formula>M89</formula>
    </cfRule>
  </conditionalFormatting>
  <conditionalFormatting sqref="N89">
    <cfRule type="cellIs" dxfId="1213" priority="1484" operator="greaterThan">
      <formula>M89</formula>
    </cfRule>
  </conditionalFormatting>
  <conditionalFormatting sqref="N89">
    <cfRule type="cellIs" dxfId="1212" priority="1483" operator="greaterThan">
      <formula>M89</formula>
    </cfRule>
  </conditionalFormatting>
  <conditionalFormatting sqref="N89">
    <cfRule type="cellIs" dxfId="1211" priority="1482" operator="greaterThan">
      <formula>M89</formula>
    </cfRule>
  </conditionalFormatting>
  <conditionalFormatting sqref="N89">
    <cfRule type="cellIs" dxfId="1210" priority="1481" operator="greaterThan">
      <formula>M89</formula>
    </cfRule>
  </conditionalFormatting>
  <conditionalFormatting sqref="N89">
    <cfRule type="cellIs" dxfId="1209" priority="1480" operator="greaterThan">
      <formula>M89</formula>
    </cfRule>
  </conditionalFormatting>
  <conditionalFormatting sqref="N89">
    <cfRule type="cellIs" dxfId="1208" priority="1479" operator="greaterThan">
      <formula>M89</formula>
    </cfRule>
  </conditionalFormatting>
  <conditionalFormatting sqref="N89">
    <cfRule type="cellIs" dxfId="1207" priority="1478" operator="greaterThan">
      <formula>M89</formula>
    </cfRule>
  </conditionalFormatting>
  <conditionalFormatting sqref="N89">
    <cfRule type="cellIs" dxfId="1206" priority="1477" operator="greaterThan">
      <formula>M89</formula>
    </cfRule>
  </conditionalFormatting>
  <conditionalFormatting sqref="N89">
    <cfRule type="cellIs" dxfId="1205" priority="1476" operator="greaterThan">
      <formula>M89</formula>
    </cfRule>
  </conditionalFormatting>
  <conditionalFormatting sqref="N89">
    <cfRule type="cellIs" dxfId="1204" priority="1475" operator="greaterThan">
      <formula>M89</formula>
    </cfRule>
  </conditionalFormatting>
  <conditionalFormatting sqref="N89">
    <cfRule type="cellIs" dxfId="1203" priority="1474" operator="greaterThan">
      <formula>M89</formula>
    </cfRule>
  </conditionalFormatting>
  <conditionalFormatting sqref="N89">
    <cfRule type="cellIs" dxfId="1202" priority="1473" operator="greaterThan">
      <formula>M89</formula>
    </cfRule>
  </conditionalFormatting>
  <conditionalFormatting sqref="N89">
    <cfRule type="cellIs" dxfId="1201" priority="1472" operator="greaterThan">
      <formula>M89</formula>
    </cfRule>
  </conditionalFormatting>
  <conditionalFormatting sqref="N89">
    <cfRule type="cellIs" dxfId="1200" priority="1471" operator="greaterThan">
      <formula>M89</formula>
    </cfRule>
  </conditionalFormatting>
  <conditionalFormatting sqref="N89">
    <cfRule type="cellIs" dxfId="1199" priority="1470" operator="greaterThan">
      <formula>M89</formula>
    </cfRule>
  </conditionalFormatting>
  <conditionalFormatting sqref="N89">
    <cfRule type="cellIs" dxfId="1198" priority="1469" operator="greaterThan">
      <formula>M89</formula>
    </cfRule>
  </conditionalFormatting>
  <conditionalFormatting sqref="N89">
    <cfRule type="cellIs" dxfId="1197" priority="1468" operator="greaterThan">
      <formula>M89</formula>
    </cfRule>
  </conditionalFormatting>
  <conditionalFormatting sqref="N89">
    <cfRule type="cellIs" dxfId="1196" priority="1467" operator="greaterThan">
      <formula>M89</formula>
    </cfRule>
  </conditionalFormatting>
  <conditionalFormatting sqref="N89">
    <cfRule type="cellIs" dxfId="1195" priority="1466" operator="greaterThan">
      <formula>M89</formula>
    </cfRule>
  </conditionalFormatting>
  <conditionalFormatting sqref="N89">
    <cfRule type="cellIs" dxfId="1194" priority="1465" operator="greaterThan">
      <formula>M89</formula>
    </cfRule>
  </conditionalFormatting>
  <conditionalFormatting sqref="N89">
    <cfRule type="cellIs" dxfId="1193" priority="1464" operator="greaterThan">
      <formula>M89</formula>
    </cfRule>
  </conditionalFormatting>
  <conditionalFormatting sqref="N89">
    <cfRule type="cellIs" dxfId="1192" priority="1463" operator="greaterThan">
      <formula>M89</formula>
    </cfRule>
  </conditionalFormatting>
  <conditionalFormatting sqref="N89">
    <cfRule type="cellIs" dxfId="1191" priority="1462" operator="greaterThan">
      <formula>M89</formula>
    </cfRule>
  </conditionalFormatting>
  <conditionalFormatting sqref="N89">
    <cfRule type="cellIs" dxfId="1190" priority="1461" operator="greaterThan">
      <formula>M89</formula>
    </cfRule>
  </conditionalFormatting>
  <conditionalFormatting sqref="N89">
    <cfRule type="cellIs" dxfId="1189" priority="1460" operator="greaterThan">
      <formula>M89</formula>
    </cfRule>
  </conditionalFormatting>
  <conditionalFormatting sqref="N89">
    <cfRule type="cellIs" dxfId="1188" priority="1459" operator="greaterThan">
      <formula>M89</formula>
    </cfRule>
  </conditionalFormatting>
  <conditionalFormatting sqref="N89">
    <cfRule type="cellIs" dxfId="1187" priority="1458" operator="greaterThan">
      <formula>M89</formula>
    </cfRule>
  </conditionalFormatting>
  <conditionalFormatting sqref="N89">
    <cfRule type="cellIs" dxfId="1186" priority="1457" operator="greaterThan">
      <formula>M89</formula>
    </cfRule>
  </conditionalFormatting>
  <conditionalFormatting sqref="N89">
    <cfRule type="cellIs" dxfId="1185" priority="1456" operator="greaterThan">
      <formula>M89</formula>
    </cfRule>
  </conditionalFormatting>
  <conditionalFormatting sqref="N89">
    <cfRule type="cellIs" dxfId="1184" priority="1455" operator="greaterThan">
      <formula>M89</formula>
    </cfRule>
  </conditionalFormatting>
  <conditionalFormatting sqref="N89">
    <cfRule type="cellIs" dxfId="1183" priority="1454" operator="greaterThan">
      <formula>M89</formula>
    </cfRule>
  </conditionalFormatting>
  <conditionalFormatting sqref="N89">
    <cfRule type="cellIs" dxfId="1182" priority="1453" operator="greaterThan">
      <formula>M89</formula>
    </cfRule>
  </conditionalFormatting>
  <conditionalFormatting sqref="N89">
    <cfRule type="cellIs" dxfId="1181" priority="1452" operator="greaterThan">
      <formula>M89</formula>
    </cfRule>
  </conditionalFormatting>
  <conditionalFormatting sqref="N89">
    <cfRule type="cellIs" dxfId="1180" priority="1451" operator="greaterThan">
      <formula>M89</formula>
    </cfRule>
  </conditionalFormatting>
  <conditionalFormatting sqref="N89">
    <cfRule type="cellIs" dxfId="1179" priority="1450" operator="greaterThan">
      <formula>M89</formula>
    </cfRule>
  </conditionalFormatting>
  <conditionalFormatting sqref="N89">
    <cfRule type="cellIs" dxfId="1178" priority="1449" operator="greaterThan">
      <formula>M89</formula>
    </cfRule>
  </conditionalFormatting>
  <conditionalFormatting sqref="N89">
    <cfRule type="cellIs" dxfId="1177" priority="1448" operator="greaterThan">
      <formula>M89</formula>
    </cfRule>
  </conditionalFormatting>
  <conditionalFormatting sqref="N89">
    <cfRule type="cellIs" dxfId="1176" priority="1447" operator="greaterThan">
      <formula>M89</formula>
    </cfRule>
  </conditionalFormatting>
  <conditionalFormatting sqref="N89">
    <cfRule type="cellIs" dxfId="1175" priority="1446" operator="greaterThan">
      <formula>M89</formula>
    </cfRule>
  </conditionalFormatting>
  <conditionalFormatting sqref="N89">
    <cfRule type="cellIs" dxfId="1174" priority="1445" operator="greaterThan">
      <formula>M89</formula>
    </cfRule>
  </conditionalFormatting>
  <conditionalFormatting sqref="N89">
    <cfRule type="cellIs" dxfId="1173" priority="1444" operator="greaterThan">
      <formula>M89</formula>
    </cfRule>
  </conditionalFormatting>
  <conditionalFormatting sqref="N89">
    <cfRule type="cellIs" dxfId="1172" priority="1443" operator="greaterThan">
      <formula>M89</formula>
    </cfRule>
  </conditionalFormatting>
  <conditionalFormatting sqref="N89">
    <cfRule type="cellIs" dxfId="1171" priority="1442" operator="greaterThan">
      <formula>M89</formula>
    </cfRule>
  </conditionalFormatting>
  <conditionalFormatting sqref="N89">
    <cfRule type="cellIs" dxfId="1170" priority="1441" operator="greaterThan">
      <formula>M89</formula>
    </cfRule>
  </conditionalFormatting>
  <conditionalFormatting sqref="N89">
    <cfRule type="cellIs" dxfId="1169" priority="1440" operator="greaterThan">
      <formula>M89</formula>
    </cfRule>
  </conditionalFormatting>
  <conditionalFormatting sqref="N89">
    <cfRule type="cellIs" dxfId="1168" priority="1439" operator="greaterThan">
      <formula>M89</formula>
    </cfRule>
  </conditionalFormatting>
  <conditionalFormatting sqref="N89">
    <cfRule type="cellIs" dxfId="1167" priority="1438" operator="greaterThan">
      <formula>M89</formula>
    </cfRule>
  </conditionalFormatting>
  <conditionalFormatting sqref="N89">
    <cfRule type="cellIs" dxfId="1166" priority="1437" operator="greaterThan">
      <formula>M89</formula>
    </cfRule>
  </conditionalFormatting>
  <conditionalFormatting sqref="N89">
    <cfRule type="cellIs" dxfId="1165" priority="1436" operator="greaterThan">
      <formula>M89</formula>
    </cfRule>
  </conditionalFormatting>
  <conditionalFormatting sqref="N89">
    <cfRule type="cellIs" dxfId="1164" priority="1435" operator="greaterThan">
      <formula>M89</formula>
    </cfRule>
  </conditionalFormatting>
  <conditionalFormatting sqref="N89">
    <cfRule type="cellIs" dxfId="1163" priority="1434" operator="greaterThan">
      <formula>M89</formula>
    </cfRule>
  </conditionalFormatting>
  <conditionalFormatting sqref="N35">
    <cfRule type="cellIs" dxfId="1162" priority="1433" operator="greaterThan">
      <formula>M35</formula>
    </cfRule>
  </conditionalFormatting>
  <conditionalFormatting sqref="N35">
    <cfRule type="cellIs" dxfId="1161" priority="1432" operator="greaterThan">
      <formula>M35</formula>
    </cfRule>
  </conditionalFormatting>
  <conditionalFormatting sqref="N35">
    <cfRule type="cellIs" dxfId="1160" priority="1431" operator="greaterThan">
      <formula>M35</formula>
    </cfRule>
  </conditionalFormatting>
  <conditionalFormatting sqref="N35">
    <cfRule type="cellIs" dxfId="1159" priority="1430" operator="greaterThan">
      <formula>M35</formula>
    </cfRule>
  </conditionalFormatting>
  <conditionalFormatting sqref="N35">
    <cfRule type="cellIs" dxfId="1158" priority="1429" operator="greaterThan">
      <formula>M35</formula>
    </cfRule>
  </conditionalFormatting>
  <conditionalFormatting sqref="N35">
    <cfRule type="cellIs" dxfId="1157" priority="1428" operator="greaterThan">
      <formula>M35</formula>
    </cfRule>
  </conditionalFormatting>
  <conditionalFormatting sqref="N35">
    <cfRule type="cellIs" dxfId="1156" priority="1427" operator="greaterThan">
      <formula>M35</formula>
    </cfRule>
  </conditionalFormatting>
  <conditionalFormatting sqref="N35">
    <cfRule type="cellIs" dxfId="1155" priority="1426" operator="greaterThan">
      <formula>M35</formula>
    </cfRule>
  </conditionalFormatting>
  <conditionalFormatting sqref="N35">
    <cfRule type="cellIs" dxfId="1154" priority="1425" operator="greaterThan">
      <formula>M35</formula>
    </cfRule>
  </conditionalFormatting>
  <conditionalFormatting sqref="N35">
    <cfRule type="cellIs" dxfId="1153" priority="1424" operator="greaterThan">
      <formula>M35</formula>
    </cfRule>
  </conditionalFormatting>
  <conditionalFormatting sqref="N35">
    <cfRule type="cellIs" dxfId="1152" priority="1423" operator="greaterThan">
      <formula>M35</formula>
    </cfRule>
  </conditionalFormatting>
  <conditionalFormatting sqref="N35">
    <cfRule type="cellIs" dxfId="1151" priority="1422" operator="greaterThan">
      <formula>M35</formula>
    </cfRule>
  </conditionalFormatting>
  <conditionalFormatting sqref="Q89">
    <cfRule type="cellIs" dxfId="1150" priority="1421" operator="greaterThan">
      <formula>P89</formula>
    </cfRule>
  </conditionalFormatting>
  <conditionalFormatting sqref="Q89">
    <cfRule type="cellIs" dxfId="1149" priority="1420" operator="greaterThan">
      <formula>P89</formula>
    </cfRule>
  </conditionalFormatting>
  <conditionalFormatting sqref="Q89">
    <cfRule type="cellIs" dxfId="1148" priority="1419" operator="greaterThan">
      <formula>P89</formula>
    </cfRule>
  </conditionalFormatting>
  <conditionalFormatting sqref="Q89">
    <cfRule type="cellIs" dxfId="1147" priority="1418" operator="greaterThan">
      <formula>P89</formula>
    </cfRule>
  </conditionalFormatting>
  <conditionalFormatting sqref="Q89">
    <cfRule type="cellIs" dxfId="1146" priority="1417" operator="greaterThan">
      <formula>P89</formula>
    </cfRule>
  </conditionalFormatting>
  <conditionalFormatting sqref="Q89">
    <cfRule type="cellIs" dxfId="1145" priority="1416" operator="greaterThan">
      <formula>P89</formula>
    </cfRule>
  </conditionalFormatting>
  <conditionalFormatting sqref="Q89">
    <cfRule type="cellIs" dxfId="1144" priority="1415" operator="greaterThan">
      <formula>P89</formula>
    </cfRule>
  </conditionalFormatting>
  <conditionalFormatting sqref="Q89">
    <cfRule type="cellIs" dxfId="1143" priority="1414" operator="greaterThan">
      <formula>P89</formula>
    </cfRule>
  </conditionalFormatting>
  <conditionalFormatting sqref="Q89">
    <cfRule type="cellIs" dxfId="1142" priority="1413" operator="greaterThan">
      <formula>P89</formula>
    </cfRule>
  </conditionalFormatting>
  <conditionalFormatting sqref="Q89">
    <cfRule type="cellIs" dxfId="1141" priority="1412" operator="greaterThan">
      <formula>P89</formula>
    </cfRule>
  </conditionalFormatting>
  <conditionalFormatting sqref="Q89">
    <cfRule type="cellIs" dxfId="1140" priority="1411" operator="greaterThan">
      <formula>P89</formula>
    </cfRule>
  </conditionalFormatting>
  <conditionalFormatting sqref="Q89">
    <cfRule type="cellIs" dxfId="1139" priority="1410" operator="greaterThan">
      <formula>P89</formula>
    </cfRule>
  </conditionalFormatting>
  <conditionalFormatting sqref="Q89">
    <cfRule type="cellIs" dxfId="1138" priority="1409" operator="greaterThan">
      <formula>P89</formula>
    </cfRule>
  </conditionalFormatting>
  <conditionalFormatting sqref="Q89">
    <cfRule type="cellIs" dxfId="1137" priority="1408" operator="greaterThan">
      <formula>P89</formula>
    </cfRule>
  </conditionalFormatting>
  <conditionalFormatting sqref="Q89">
    <cfRule type="cellIs" dxfId="1136" priority="1407" operator="greaterThan">
      <formula>P89</formula>
    </cfRule>
  </conditionalFormatting>
  <conditionalFormatting sqref="Q89">
    <cfRule type="cellIs" dxfId="1135" priority="1406" operator="greaterThan">
      <formula>P89</formula>
    </cfRule>
  </conditionalFormatting>
  <conditionalFormatting sqref="Q89">
    <cfRule type="cellIs" dxfId="1134" priority="1405" operator="greaterThan">
      <formula>P89</formula>
    </cfRule>
  </conditionalFormatting>
  <conditionalFormatting sqref="Q89">
    <cfRule type="cellIs" dxfId="1133" priority="1404" operator="greaterThan">
      <formula>P89</formula>
    </cfRule>
  </conditionalFormatting>
  <conditionalFormatting sqref="Q89">
    <cfRule type="cellIs" dxfId="1132" priority="1403" operator="greaterThan">
      <formula>P89</formula>
    </cfRule>
  </conditionalFormatting>
  <conditionalFormatting sqref="Q89">
    <cfRule type="cellIs" dxfId="1131" priority="1402" operator="greaterThan">
      <formula>P89</formula>
    </cfRule>
  </conditionalFormatting>
  <conditionalFormatting sqref="Q89">
    <cfRule type="cellIs" dxfId="1130" priority="1401" operator="greaterThan">
      <formula>P89</formula>
    </cfRule>
  </conditionalFormatting>
  <conditionalFormatting sqref="Q89">
    <cfRule type="cellIs" dxfId="1129" priority="1400" operator="greaterThan">
      <formula>P89</formula>
    </cfRule>
  </conditionalFormatting>
  <conditionalFormatting sqref="Q89">
    <cfRule type="cellIs" dxfId="1128" priority="1399" operator="greaterThan">
      <formula>P89</formula>
    </cfRule>
  </conditionalFormatting>
  <conditionalFormatting sqref="Q89">
    <cfRule type="cellIs" dxfId="1127" priority="1398" operator="greaterThan">
      <formula>P89</formula>
    </cfRule>
  </conditionalFormatting>
  <conditionalFormatting sqref="Q89">
    <cfRule type="cellIs" dxfId="1126" priority="1397" operator="greaterThan">
      <formula>P89</formula>
    </cfRule>
  </conditionalFormatting>
  <conditionalFormatting sqref="Q89">
    <cfRule type="cellIs" dxfId="1125" priority="1396" operator="greaterThan">
      <formula>P89</formula>
    </cfRule>
  </conditionalFormatting>
  <conditionalFormatting sqref="Q89">
    <cfRule type="cellIs" dxfId="1124" priority="1395" operator="greaterThan">
      <formula>P89</formula>
    </cfRule>
  </conditionalFormatting>
  <conditionalFormatting sqref="Q89">
    <cfRule type="cellIs" dxfId="1123" priority="1394" operator="greaterThan">
      <formula>P89</formula>
    </cfRule>
  </conditionalFormatting>
  <conditionalFormatting sqref="Q89">
    <cfRule type="cellIs" dxfId="1122" priority="1393" operator="greaterThan">
      <formula>P89</formula>
    </cfRule>
  </conditionalFormatting>
  <conditionalFormatting sqref="Q89">
    <cfRule type="cellIs" dxfId="1121" priority="1392" operator="greaterThan">
      <formula>P89</formula>
    </cfRule>
  </conditionalFormatting>
  <conditionalFormatting sqref="Q89">
    <cfRule type="cellIs" dxfId="1120" priority="1391" operator="greaterThan">
      <formula>P89</formula>
    </cfRule>
  </conditionalFormatting>
  <conditionalFormatting sqref="Q89">
    <cfRule type="cellIs" dxfId="1119" priority="1390" operator="greaterThan">
      <formula>P89</formula>
    </cfRule>
  </conditionalFormatting>
  <conditionalFormatting sqref="Q89">
    <cfRule type="cellIs" dxfId="1118" priority="1389" operator="greaterThan">
      <formula>P89</formula>
    </cfRule>
  </conditionalFormatting>
  <conditionalFormatting sqref="Q89">
    <cfRule type="cellIs" dxfId="1117" priority="1388" operator="greaterThan">
      <formula>P89</formula>
    </cfRule>
  </conditionalFormatting>
  <conditionalFormatting sqref="Q89">
    <cfRule type="cellIs" dxfId="1116" priority="1387" operator="greaterThan">
      <formula>P89</formula>
    </cfRule>
  </conditionalFormatting>
  <conditionalFormatting sqref="Q89">
    <cfRule type="cellIs" dxfId="1115" priority="1386" operator="greaterThan">
      <formula>P89</formula>
    </cfRule>
  </conditionalFormatting>
  <conditionalFormatting sqref="Q89">
    <cfRule type="cellIs" dxfId="1114" priority="1385" operator="greaterThan">
      <formula>P89</formula>
    </cfRule>
  </conditionalFormatting>
  <conditionalFormatting sqref="Q89">
    <cfRule type="cellIs" dxfId="1113" priority="1384" operator="greaterThan">
      <formula>P89</formula>
    </cfRule>
  </conditionalFormatting>
  <conditionalFormatting sqref="Q89">
    <cfRule type="cellIs" dxfId="1112" priority="1383" operator="greaterThan">
      <formula>P89</formula>
    </cfRule>
  </conditionalFormatting>
  <conditionalFormatting sqref="Q89">
    <cfRule type="cellIs" dxfId="1111" priority="1382" operator="greaterThan">
      <formula>P89</formula>
    </cfRule>
  </conditionalFormatting>
  <conditionalFormatting sqref="Q89">
    <cfRule type="cellIs" dxfId="1110" priority="1381" operator="greaterThan">
      <formula>P89</formula>
    </cfRule>
  </conditionalFormatting>
  <conditionalFormatting sqref="Q89">
    <cfRule type="cellIs" dxfId="1109" priority="1380" operator="greaterThan">
      <formula>P89</formula>
    </cfRule>
  </conditionalFormatting>
  <conditionalFormatting sqref="Q89">
    <cfRule type="cellIs" dxfId="1108" priority="1379" operator="greaterThan">
      <formula>P89</formula>
    </cfRule>
  </conditionalFormatting>
  <conditionalFormatting sqref="Q89">
    <cfRule type="cellIs" dxfId="1107" priority="1378" operator="greaterThan">
      <formula>P89</formula>
    </cfRule>
  </conditionalFormatting>
  <conditionalFormatting sqref="Q89">
    <cfRule type="cellIs" dxfId="1106" priority="1377" operator="greaterThan">
      <formula>P89</formula>
    </cfRule>
  </conditionalFormatting>
  <conditionalFormatting sqref="Q89">
    <cfRule type="cellIs" dxfId="1105" priority="1376" operator="greaterThan">
      <formula>P89</formula>
    </cfRule>
  </conditionalFormatting>
  <conditionalFormatting sqref="Q89">
    <cfRule type="cellIs" dxfId="1104" priority="1375" operator="greaterThan">
      <formula>P89</formula>
    </cfRule>
  </conditionalFormatting>
  <conditionalFormatting sqref="Q89">
    <cfRule type="cellIs" dxfId="1103" priority="1374" operator="greaterThan">
      <formula>P89</formula>
    </cfRule>
  </conditionalFormatting>
  <conditionalFormatting sqref="Q89">
    <cfRule type="cellIs" dxfId="1102" priority="1373" operator="greaterThan">
      <formula>P89</formula>
    </cfRule>
  </conditionalFormatting>
  <conditionalFormatting sqref="Q89">
    <cfRule type="cellIs" dxfId="1101" priority="1372" operator="greaterThan">
      <formula>P89</formula>
    </cfRule>
  </conditionalFormatting>
  <conditionalFormatting sqref="Q89">
    <cfRule type="cellIs" dxfId="1100" priority="1371" operator="greaterThan">
      <formula>P89</formula>
    </cfRule>
  </conditionalFormatting>
  <conditionalFormatting sqref="Q89">
    <cfRule type="cellIs" dxfId="1099" priority="1370" operator="greaterThan">
      <formula>P89</formula>
    </cfRule>
  </conditionalFormatting>
  <conditionalFormatting sqref="Q89">
    <cfRule type="cellIs" dxfId="1098" priority="1369" operator="greaterThan">
      <formula>P89</formula>
    </cfRule>
  </conditionalFormatting>
  <conditionalFormatting sqref="Q89">
    <cfRule type="cellIs" dxfId="1097" priority="1368" operator="greaterThan">
      <formula>P89</formula>
    </cfRule>
  </conditionalFormatting>
  <conditionalFormatting sqref="Q89">
    <cfRule type="cellIs" dxfId="1096" priority="1367" operator="greaterThan">
      <formula>P89</formula>
    </cfRule>
  </conditionalFormatting>
  <conditionalFormatting sqref="Q89">
    <cfRule type="cellIs" dxfId="1095" priority="1366" operator="greaterThan">
      <formula>P89</formula>
    </cfRule>
  </conditionalFormatting>
  <conditionalFormatting sqref="Q89">
    <cfRule type="cellIs" dxfId="1094" priority="1365" operator="greaterThan">
      <formula>P89</formula>
    </cfRule>
  </conditionalFormatting>
  <conditionalFormatting sqref="Q89">
    <cfRule type="cellIs" dxfId="1093" priority="1364" operator="greaterThan">
      <formula>P89</formula>
    </cfRule>
  </conditionalFormatting>
  <conditionalFormatting sqref="Q89">
    <cfRule type="cellIs" dxfId="1092" priority="1363" operator="greaterThan">
      <formula>P89</formula>
    </cfRule>
  </conditionalFormatting>
  <conditionalFormatting sqref="Q89">
    <cfRule type="cellIs" dxfId="1091" priority="1362" operator="greaterThan">
      <formula>P89</formula>
    </cfRule>
  </conditionalFormatting>
  <conditionalFormatting sqref="Q89">
    <cfRule type="cellIs" dxfId="1090" priority="1361" operator="greaterThan">
      <formula>P89</formula>
    </cfRule>
  </conditionalFormatting>
  <conditionalFormatting sqref="Q89">
    <cfRule type="cellIs" dxfId="1089" priority="1360" operator="greaterThan">
      <formula>P89</formula>
    </cfRule>
  </conditionalFormatting>
  <conditionalFormatting sqref="Q89">
    <cfRule type="cellIs" dxfId="1088" priority="1359" operator="greaterThan">
      <formula>P89</formula>
    </cfRule>
  </conditionalFormatting>
  <conditionalFormatting sqref="Q89">
    <cfRule type="cellIs" dxfId="1087" priority="1358" operator="greaterThan">
      <formula>P89</formula>
    </cfRule>
  </conditionalFormatting>
  <conditionalFormatting sqref="Q89">
    <cfRule type="cellIs" dxfId="1086" priority="1357" operator="greaterThan">
      <formula>P89</formula>
    </cfRule>
  </conditionalFormatting>
  <conditionalFormatting sqref="Q89">
    <cfRule type="cellIs" dxfId="1085" priority="1356" operator="greaterThan">
      <formula>P89</formula>
    </cfRule>
  </conditionalFormatting>
  <conditionalFormatting sqref="W88">
    <cfRule type="cellIs" dxfId="1084" priority="1355" operator="greaterThan">
      <formula>V88</formula>
    </cfRule>
  </conditionalFormatting>
  <conditionalFormatting sqref="W88">
    <cfRule type="cellIs" dxfId="1083" priority="1354" operator="greaterThan">
      <formula>V88</formula>
    </cfRule>
  </conditionalFormatting>
  <conditionalFormatting sqref="W88">
    <cfRule type="cellIs" dxfId="1082" priority="1353" operator="greaterThan">
      <formula>V88</formula>
    </cfRule>
  </conditionalFormatting>
  <conditionalFormatting sqref="W88">
    <cfRule type="cellIs" dxfId="1081" priority="1352" operator="greaterThan">
      <formula>V88</formula>
    </cfRule>
  </conditionalFormatting>
  <conditionalFormatting sqref="W88">
    <cfRule type="cellIs" dxfId="1080" priority="1351" operator="greaterThan">
      <formula>V88</formula>
    </cfRule>
  </conditionalFormatting>
  <conditionalFormatting sqref="W88">
    <cfRule type="cellIs" dxfId="1079" priority="1350" operator="greaterThan">
      <formula>V88</formula>
    </cfRule>
  </conditionalFormatting>
  <conditionalFormatting sqref="W88">
    <cfRule type="cellIs" dxfId="1078" priority="1349" operator="greaterThan">
      <formula>V88</formula>
    </cfRule>
  </conditionalFormatting>
  <conditionalFormatting sqref="W88">
    <cfRule type="cellIs" dxfId="1077" priority="1348" operator="greaterThan">
      <formula>V88</formula>
    </cfRule>
  </conditionalFormatting>
  <conditionalFormatting sqref="W88">
    <cfRule type="cellIs" dxfId="1076" priority="1347" operator="greaterThan">
      <formula>V88</formula>
    </cfRule>
  </conditionalFormatting>
  <conditionalFormatting sqref="W88">
    <cfRule type="cellIs" dxfId="1075" priority="1346" operator="greaterThan">
      <formula>V88</formula>
    </cfRule>
  </conditionalFormatting>
  <conditionalFormatting sqref="W88">
    <cfRule type="cellIs" dxfId="1074" priority="1345" operator="greaterThan">
      <formula>V88</formula>
    </cfRule>
  </conditionalFormatting>
  <conditionalFormatting sqref="Z88">
    <cfRule type="cellIs" dxfId="1073" priority="1344" operator="greaterThan">
      <formula>Y88</formula>
    </cfRule>
  </conditionalFormatting>
  <conditionalFormatting sqref="Z88">
    <cfRule type="cellIs" dxfId="1072" priority="1343" operator="greaterThan">
      <formula>Y88</formula>
    </cfRule>
  </conditionalFormatting>
  <conditionalFormatting sqref="Z88">
    <cfRule type="cellIs" dxfId="1071" priority="1342" operator="greaterThan">
      <formula>Y88</formula>
    </cfRule>
  </conditionalFormatting>
  <conditionalFormatting sqref="Z88">
    <cfRule type="cellIs" dxfId="1070" priority="1341" operator="greaterThan">
      <formula>Y88</formula>
    </cfRule>
  </conditionalFormatting>
  <conditionalFormatting sqref="Z88">
    <cfRule type="cellIs" dxfId="1069" priority="1340" operator="greaterThan">
      <formula>Y88</formula>
    </cfRule>
  </conditionalFormatting>
  <conditionalFormatting sqref="Z88">
    <cfRule type="cellIs" dxfId="1068" priority="1339" operator="greaterThan">
      <formula>Y88</formula>
    </cfRule>
  </conditionalFormatting>
  <conditionalFormatting sqref="Z88">
    <cfRule type="cellIs" dxfId="1067" priority="1338" operator="greaterThan">
      <formula>Y88</formula>
    </cfRule>
  </conditionalFormatting>
  <conditionalFormatting sqref="Z88">
    <cfRule type="cellIs" dxfId="1066" priority="1337" operator="greaterThan">
      <formula>Y88</formula>
    </cfRule>
  </conditionalFormatting>
  <conditionalFormatting sqref="Z88">
    <cfRule type="cellIs" dxfId="1065" priority="1336" operator="greaterThan">
      <formula>Y88</formula>
    </cfRule>
  </conditionalFormatting>
  <conditionalFormatting sqref="Z88">
    <cfRule type="cellIs" dxfId="1064" priority="1335" operator="greaterThan">
      <formula>Y88</formula>
    </cfRule>
  </conditionalFormatting>
  <conditionalFormatting sqref="Z88">
    <cfRule type="cellIs" dxfId="1063" priority="1334" operator="greaterThan">
      <formula>Y88</formula>
    </cfRule>
  </conditionalFormatting>
  <conditionalFormatting sqref="AC88">
    <cfRule type="cellIs" dxfId="1062" priority="1333" operator="greaterThan">
      <formula>AB88</formula>
    </cfRule>
  </conditionalFormatting>
  <conditionalFormatting sqref="AC88">
    <cfRule type="cellIs" dxfId="1061" priority="1332" operator="greaterThan">
      <formula>AB88</formula>
    </cfRule>
  </conditionalFormatting>
  <conditionalFormatting sqref="AC88">
    <cfRule type="cellIs" dxfId="1060" priority="1331" operator="greaterThan">
      <formula>AB88</formula>
    </cfRule>
  </conditionalFormatting>
  <conditionalFormatting sqref="AC88">
    <cfRule type="cellIs" dxfId="1059" priority="1330" operator="greaterThan">
      <formula>AB88</formula>
    </cfRule>
  </conditionalFormatting>
  <conditionalFormatting sqref="AC88">
    <cfRule type="cellIs" dxfId="1058" priority="1329" operator="greaterThan">
      <formula>AB88</formula>
    </cfRule>
  </conditionalFormatting>
  <conditionalFormatting sqref="AC88">
    <cfRule type="cellIs" dxfId="1057" priority="1328" operator="greaterThan">
      <formula>AB88</formula>
    </cfRule>
  </conditionalFormatting>
  <conditionalFormatting sqref="AC88">
    <cfRule type="cellIs" dxfId="1056" priority="1327" operator="greaterThan">
      <formula>AB88</formula>
    </cfRule>
  </conditionalFormatting>
  <conditionalFormatting sqref="AC88">
    <cfRule type="cellIs" dxfId="1055" priority="1326" operator="greaterThan">
      <formula>AB88</formula>
    </cfRule>
  </conditionalFormatting>
  <conditionalFormatting sqref="AC88">
    <cfRule type="cellIs" dxfId="1054" priority="1325" operator="greaterThan">
      <formula>AB88</formula>
    </cfRule>
  </conditionalFormatting>
  <conditionalFormatting sqref="AC88">
    <cfRule type="cellIs" dxfId="1053" priority="1324" operator="greaterThan">
      <formula>AB88</formula>
    </cfRule>
  </conditionalFormatting>
  <conditionalFormatting sqref="AC88">
    <cfRule type="cellIs" dxfId="1052" priority="1323" operator="greaterThan">
      <formula>AB88</formula>
    </cfRule>
  </conditionalFormatting>
  <conditionalFormatting sqref="AF88">
    <cfRule type="cellIs" dxfId="1051" priority="1322" operator="greaterThan">
      <formula>AE88</formula>
    </cfRule>
  </conditionalFormatting>
  <conditionalFormatting sqref="AF88">
    <cfRule type="cellIs" dxfId="1050" priority="1321" operator="greaterThan">
      <formula>AE88</formula>
    </cfRule>
  </conditionalFormatting>
  <conditionalFormatting sqref="AF88">
    <cfRule type="cellIs" dxfId="1049" priority="1320" operator="greaterThan">
      <formula>AE88</formula>
    </cfRule>
  </conditionalFormatting>
  <conditionalFormatting sqref="AF88">
    <cfRule type="cellIs" dxfId="1048" priority="1319" operator="greaterThan">
      <formula>AE88</formula>
    </cfRule>
  </conditionalFormatting>
  <conditionalFormatting sqref="AF88">
    <cfRule type="cellIs" dxfId="1047" priority="1318" operator="greaterThan">
      <formula>AE88</formula>
    </cfRule>
  </conditionalFormatting>
  <conditionalFormatting sqref="AF88">
    <cfRule type="cellIs" dxfId="1046" priority="1317" operator="greaterThan">
      <formula>AE88</formula>
    </cfRule>
  </conditionalFormatting>
  <conditionalFormatting sqref="AF88">
    <cfRule type="cellIs" dxfId="1045" priority="1316" operator="greaterThan">
      <formula>AE88</formula>
    </cfRule>
  </conditionalFormatting>
  <conditionalFormatting sqref="AF88">
    <cfRule type="cellIs" dxfId="1044" priority="1315" operator="greaterThan">
      <formula>AE88</formula>
    </cfRule>
  </conditionalFormatting>
  <conditionalFormatting sqref="AF88">
    <cfRule type="cellIs" dxfId="1043" priority="1314" operator="greaterThan">
      <formula>AE88</formula>
    </cfRule>
  </conditionalFormatting>
  <conditionalFormatting sqref="AF88">
    <cfRule type="cellIs" dxfId="1042" priority="1313" operator="greaterThan">
      <formula>AE88</formula>
    </cfRule>
  </conditionalFormatting>
  <conditionalFormatting sqref="AF88">
    <cfRule type="cellIs" dxfId="1041" priority="1312" operator="greaterThan">
      <formula>AE88</formula>
    </cfRule>
  </conditionalFormatting>
  <conditionalFormatting sqref="Q106:Q109">
    <cfRule type="cellIs" dxfId="1040" priority="1311" operator="greaterThan">
      <formula>P106</formula>
    </cfRule>
  </conditionalFormatting>
  <conditionalFormatting sqref="Q106:Q109">
    <cfRule type="cellIs" dxfId="1039" priority="1310" operator="greaterThan">
      <formula>P106</formula>
    </cfRule>
  </conditionalFormatting>
  <conditionalFormatting sqref="Q106:Q109">
    <cfRule type="cellIs" dxfId="1038" priority="1309" operator="greaterThan">
      <formula>P106</formula>
    </cfRule>
  </conditionalFormatting>
  <conditionalFormatting sqref="Q106:Q109">
    <cfRule type="cellIs" dxfId="1037" priority="1308" operator="greaterThan">
      <formula>P106</formula>
    </cfRule>
  </conditionalFormatting>
  <conditionalFormatting sqref="Q106:Q109">
    <cfRule type="cellIs" dxfId="1036" priority="1307" operator="greaterThan">
      <formula>P106</formula>
    </cfRule>
  </conditionalFormatting>
  <conditionalFormatting sqref="Q106:Q109">
    <cfRule type="cellIs" dxfId="1035" priority="1306" operator="greaterThan">
      <formula>P106</formula>
    </cfRule>
  </conditionalFormatting>
  <conditionalFormatting sqref="Q106:Q109">
    <cfRule type="cellIs" dxfId="1034" priority="1305" operator="greaterThan">
      <formula>P106</formula>
    </cfRule>
  </conditionalFormatting>
  <conditionalFormatting sqref="Q85">
    <cfRule type="cellIs" dxfId="1033" priority="1304" operator="greaterThan">
      <formula>P85</formula>
    </cfRule>
  </conditionalFormatting>
  <conditionalFormatting sqref="Q85">
    <cfRule type="cellIs" dxfId="1032" priority="1303" operator="greaterThan">
      <formula>P85</formula>
    </cfRule>
  </conditionalFormatting>
  <conditionalFormatting sqref="Q85">
    <cfRule type="cellIs" dxfId="1031" priority="1302" operator="greaterThan">
      <formula>P85</formula>
    </cfRule>
  </conditionalFormatting>
  <conditionalFormatting sqref="Q85">
    <cfRule type="cellIs" dxfId="1030" priority="1301" operator="greaterThan">
      <formula>P85</formula>
    </cfRule>
  </conditionalFormatting>
  <conditionalFormatting sqref="Q85">
    <cfRule type="cellIs" dxfId="1029" priority="1300" operator="greaterThan">
      <formula>P85</formula>
    </cfRule>
  </conditionalFormatting>
  <conditionalFormatting sqref="Q85">
    <cfRule type="cellIs" dxfId="1028" priority="1299" operator="greaterThan">
      <formula>P85</formula>
    </cfRule>
  </conditionalFormatting>
  <conditionalFormatting sqref="T85">
    <cfRule type="cellIs" dxfId="1027" priority="1298" operator="greaterThan">
      <formula>S85</formula>
    </cfRule>
  </conditionalFormatting>
  <conditionalFormatting sqref="T85">
    <cfRule type="cellIs" dxfId="1026" priority="1297" operator="greaterThan">
      <formula>S85</formula>
    </cfRule>
  </conditionalFormatting>
  <conditionalFormatting sqref="T85">
    <cfRule type="cellIs" dxfId="1025" priority="1296" operator="greaterThan">
      <formula>S85</formula>
    </cfRule>
  </conditionalFormatting>
  <conditionalFormatting sqref="T85">
    <cfRule type="cellIs" dxfId="1024" priority="1295" operator="greaterThan">
      <formula>S85</formula>
    </cfRule>
  </conditionalFormatting>
  <conditionalFormatting sqref="T85">
    <cfRule type="cellIs" dxfId="1023" priority="1294" operator="greaterThan">
      <formula>S85</formula>
    </cfRule>
  </conditionalFormatting>
  <conditionalFormatting sqref="T85">
    <cfRule type="cellIs" dxfId="1022" priority="1293" operator="greaterThan">
      <formula>S85</formula>
    </cfRule>
  </conditionalFormatting>
  <conditionalFormatting sqref="T89">
    <cfRule type="cellIs" dxfId="1021" priority="1292" operator="greaterThan">
      <formula>S89</formula>
    </cfRule>
  </conditionalFormatting>
  <conditionalFormatting sqref="T89">
    <cfRule type="cellIs" dxfId="1020" priority="1291" operator="greaterThan">
      <formula>S89</formula>
    </cfRule>
  </conditionalFormatting>
  <conditionalFormatting sqref="T89">
    <cfRule type="cellIs" dxfId="1019" priority="1290" operator="greaterThan">
      <formula>S89</formula>
    </cfRule>
  </conditionalFormatting>
  <conditionalFormatting sqref="T89">
    <cfRule type="cellIs" dxfId="1018" priority="1289" operator="greaterThan">
      <formula>S89</formula>
    </cfRule>
  </conditionalFormatting>
  <conditionalFormatting sqref="T89">
    <cfRule type="cellIs" dxfId="1017" priority="1288" operator="greaterThan">
      <formula>S89</formula>
    </cfRule>
  </conditionalFormatting>
  <conditionalFormatting sqref="T89">
    <cfRule type="cellIs" dxfId="1016" priority="1287" operator="greaterThan">
      <formula>S89</formula>
    </cfRule>
  </conditionalFormatting>
  <conditionalFormatting sqref="T89">
    <cfRule type="cellIs" dxfId="1015" priority="1286" operator="greaterThan">
      <formula>S89</formula>
    </cfRule>
  </conditionalFormatting>
  <conditionalFormatting sqref="T89">
    <cfRule type="cellIs" dxfId="1014" priority="1285" operator="greaterThan">
      <formula>S89</formula>
    </cfRule>
  </conditionalFormatting>
  <conditionalFormatting sqref="T89">
    <cfRule type="cellIs" dxfId="1013" priority="1284" operator="greaterThan">
      <formula>S89</formula>
    </cfRule>
  </conditionalFormatting>
  <conditionalFormatting sqref="T89">
    <cfRule type="cellIs" dxfId="1012" priority="1283" operator="greaterThan">
      <formula>S89</formula>
    </cfRule>
  </conditionalFormatting>
  <conditionalFormatting sqref="T89">
    <cfRule type="cellIs" dxfId="1011" priority="1282" operator="greaterThan">
      <formula>S89</formula>
    </cfRule>
  </conditionalFormatting>
  <conditionalFormatting sqref="T89">
    <cfRule type="cellIs" dxfId="1010" priority="1281" operator="greaterThan">
      <formula>S89</formula>
    </cfRule>
  </conditionalFormatting>
  <conditionalFormatting sqref="T89">
    <cfRule type="cellIs" dxfId="1009" priority="1280" operator="greaterThan">
      <formula>S89</formula>
    </cfRule>
  </conditionalFormatting>
  <conditionalFormatting sqref="T89">
    <cfRule type="cellIs" dxfId="1008" priority="1279" operator="greaterThan">
      <formula>S89</formula>
    </cfRule>
  </conditionalFormatting>
  <conditionalFormatting sqref="T89">
    <cfRule type="cellIs" dxfId="1007" priority="1278" operator="greaterThan">
      <formula>S89</formula>
    </cfRule>
  </conditionalFormatting>
  <conditionalFormatting sqref="T89">
    <cfRule type="cellIs" dxfId="1006" priority="1277" operator="greaterThan">
      <formula>S89</formula>
    </cfRule>
  </conditionalFormatting>
  <conditionalFormatting sqref="T89">
    <cfRule type="cellIs" dxfId="1005" priority="1276" operator="greaterThan">
      <formula>S89</formula>
    </cfRule>
  </conditionalFormatting>
  <conditionalFormatting sqref="T89">
    <cfRule type="cellIs" dxfId="1004" priority="1275" operator="greaterThan">
      <formula>S89</formula>
    </cfRule>
  </conditionalFormatting>
  <conditionalFormatting sqref="T89">
    <cfRule type="cellIs" dxfId="1003" priority="1274" operator="greaterThan">
      <formula>S89</formula>
    </cfRule>
  </conditionalFormatting>
  <conditionalFormatting sqref="T89">
    <cfRule type="cellIs" dxfId="1002" priority="1273" operator="greaterThan">
      <formula>S89</formula>
    </cfRule>
  </conditionalFormatting>
  <conditionalFormatting sqref="T89">
    <cfRule type="cellIs" dxfId="1001" priority="1272" operator="greaterThan">
      <formula>S89</formula>
    </cfRule>
  </conditionalFormatting>
  <conditionalFormatting sqref="T89">
    <cfRule type="cellIs" dxfId="1000" priority="1271" operator="greaterThan">
      <formula>S89</formula>
    </cfRule>
  </conditionalFormatting>
  <conditionalFormatting sqref="T89">
    <cfRule type="cellIs" dxfId="999" priority="1270" operator="greaterThan">
      <formula>S89</formula>
    </cfRule>
  </conditionalFormatting>
  <conditionalFormatting sqref="T89">
    <cfRule type="cellIs" dxfId="998" priority="1269" operator="greaterThan">
      <formula>S89</formula>
    </cfRule>
  </conditionalFormatting>
  <conditionalFormatting sqref="T89">
    <cfRule type="cellIs" dxfId="997" priority="1268" operator="greaterThan">
      <formula>S89</formula>
    </cfRule>
  </conditionalFormatting>
  <conditionalFormatting sqref="T89">
    <cfRule type="cellIs" dxfId="996" priority="1267" operator="greaterThan">
      <formula>S89</formula>
    </cfRule>
  </conditionalFormatting>
  <conditionalFormatting sqref="T89">
    <cfRule type="cellIs" dxfId="995" priority="1266" operator="greaterThan">
      <formula>S89</formula>
    </cfRule>
  </conditionalFormatting>
  <conditionalFormatting sqref="T89">
    <cfRule type="cellIs" dxfId="994" priority="1265" operator="greaterThan">
      <formula>S89</formula>
    </cfRule>
  </conditionalFormatting>
  <conditionalFormatting sqref="T89">
    <cfRule type="cellIs" dxfId="993" priority="1264" operator="greaterThan">
      <formula>S89</formula>
    </cfRule>
  </conditionalFormatting>
  <conditionalFormatting sqref="T89">
    <cfRule type="cellIs" dxfId="992" priority="1263" operator="greaterThan">
      <formula>S89</formula>
    </cfRule>
  </conditionalFormatting>
  <conditionalFormatting sqref="T89">
    <cfRule type="cellIs" dxfId="991" priority="1262" operator="greaterThan">
      <formula>S89</formula>
    </cfRule>
  </conditionalFormatting>
  <conditionalFormatting sqref="T89">
    <cfRule type="cellIs" dxfId="990" priority="1261" operator="greaterThan">
      <formula>S89</formula>
    </cfRule>
  </conditionalFormatting>
  <conditionalFormatting sqref="T89">
    <cfRule type="cellIs" dxfId="989" priority="1260" operator="greaterThan">
      <formula>S89</formula>
    </cfRule>
  </conditionalFormatting>
  <conditionalFormatting sqref="T89">
    <cfRule type="cellIs" dxfId="988" priority="1259" operator="greaterThan">
      <formula>S89</formula>
    </cfRule>
  </conditionalFormatting>
  <conditionalFormatting sqref="T89">
    <cfRule type="cellIs" dxfId="987" priority="1258" operator="greaterThan">
      <formula>S89</formula>
    </cfRule>
  </conditionalFormatting>
  <conditionalFormatting sqref="T89">
    <cfRule type="cellIs" dxfId="986" priority="1257" operator="greaterThan">
      <formula>S89</formula>
    </cfRule>
  </conditionalFormatting>
  <conditionalFormatting sqref="T89">
    <cfRule type="cellIs" dxfId="985" priority="1256" operator="greaterThan">
      <formula>S89</formula>
    </cfRule>
  </conditionalFormatting>
  <conditionalFormatting sqref="T89">
    <cfRule type="cellIs" dxfId="984" priority="1255" operator="greaterThan">
      <formula>S89</formula>
    </cfRule>
  </conditionalFormatting>
  <conditionalFormatting sqref="T89">
    <cfRule type="cellIs" dxfId="983" priority="1254" operator="greaterThan">
      <formula>S89</formula>
    </cfRule>
  </conditionalFormatting>
  <conditionalFormatting sqref="T89">
    <cfRule type="cellIs" dxfId="982" priority="1253" operator="greaterThan">
      <formula>S89</formula>
    </cfRule>
  </conditionalFormatting>
  <conditionalFormatting sqref="T89">
    <cfRule type="cellIs" dxfId="981" priority="1252" operator="greaterThan">
      <formula>S89</formula>
    </cfRule>
  </conditionalFormatting>
  <conditionalFormatting sqref="T89">
    <cfRule type="cellIs" dxfId="980" priority="1251" operator="greaterThan">
      <formula>S89</formula>
    </cfRule>
  </conditionalFormatting>
  <conditionalFormatting sqref="T89">
    <cfRule type="cellIs" dxfId="979" priority="1250" operator="greaterThan">
      <formula>S89</formula>
    </cfRule>
  </conditionalFormatting>
  <conditionalFormatting sqref="T89">
    <cfRule type="cellIs" dxfId="978" priority="1249" operator="greaterThan">
      <formula>S89</formula>
    </cfRule>
  </conditionalFormatting>
  <conditionalFormatting sqref="T89">
    <cfRule type="cellIs" dxfId="977" priority="1248" operator="greaterThan">
      <formula>S89</formula>
    </cfRule>
  </conditionalFormatting>
  <conditionalFormatting sqref="T89">
    <cfRule type="cellIs" dxfId="976" priority="1247" operator="greaterThan">
      <formula>S89</formula>
    </cfRule>
  </conditionalFormatting>
  <conditionalFormatting sqref="T89">
    <cfRule type="cellIs" dxfId="975" priority="1246" operator="greaterThan">
      <formula>S89</formula>
    </cfRule>
  </conditionalFormatting>
  <conditionalFormatting sqref="T89">
    <cfRule type="cellIs" dxfId="974" priority="1245" operator="greaterThan">
      <formula>S89</formula>
    </cfRule>
  </conditionalFormatting>
  <conditionalFormatting sqref="T89">
    <cfRule type="cellIs" dxfId="973" priority="1244" operator="greaterThan">
      <formula>S89</formula>
    </cfRule>
  </conditionalFormatting>
  <conditionalFormatting sqref="T89">
    <cfRule type="cellIs" dxfId="972" priority="1243" operator="greaterThan">
      <formula>S89</formula>
    </cfRule>
  </conditionalFormatting>
  <conditionalFormatting sqref="T89">
    <cfRule type="cellIs" dxfId="971" priority="1242" operator="greaterThan">
      <formula>S89</formula>
    </cfRule>
  </conditionalFormatting>
  <conditionalFormatting sqref="T89">
    <cfRule type="cellIs" dxfId="970" priority="1241" operator="greaterThan">
      <formula>S89</formula>
    </cfRule>
  </conditionalFormatting>
  <conditionalFormatting sqref="T89">
    <cfRule type="cellIs" dxfId="969" priority="1240" operator="greaterThan">
      <formula>S89</formula>
    </cfRule>
  </conditionalFormatting>
  <conditionalFormatting sqref="T89">
    <cfRule type="cellIs" dxfId="968" priority="1239" operator="greaterThan">
      <formula>S89</formula>
    </cfRule>
  </conditionalFormatting>
  <conditionalFormatting sqref="T89">
    <cfRule type="cellIs" dxfId="967" priority="1238" operator="greaterThan">
      <formula>S89</formula>
    </cfRule>
  </conditionalFormatting>
  <conditionalFormatting sqref="T89">
    <cfRule type="cellIs" dxfId="966" priority="1237" operator="greaterThan">
      <formula>S89</formula>
    </cfRule>
  </conditionalFormatting>
  <conditionalFormatting sqref="T89">
    <cfRule type="cellIs" dxfId="965" priority="1236" operator="greaterThan">
      <formula>S89</formula>
    </cfRule>
  </conditionalFormatting>
  <conditionalFormatting sqref="T89">
    <cfRule type="cellIs" dxfId="964" priority="1235" operator="greaterThan">
      <formula>S89</formula>
    </cfRule>
  </conditionalFormatting>
  <conditionalFormatting sqref="T89">
    <cfRule type="cellIs" dxfId="963" priority="1234" operator="greaterThan">
      <formula>S89</formula>
    </cfRule>
  </conditionalFormatting>
  <conditionalFormatting sqref="T89">
    <cfRule type="cellIs" dxfId="962" priority="1233" operator="greaterThan">
      <formula>S89</formula>
    </cfRule>
  </conditionalFormatting>
  <conditionalFormatting sqref="T89">
    <cfRule type="cellIs" dxfId="961" priority="1232" operator="greaterThan">
      <formula>S89</formula>
    </cfRule>
  </conditionalFormatting>
  <conditionalFormatting sqref="T89">
    <cfRule type="cellIs" dxfId="960" priority="1231" operator="greaterThan">
      <formula>S89</formula>
    </cfRule>
  </conditionalFormatting>
  <conditionalFormatting sqref="T89">
    <cfRule type="cellIs" dxfId="959" priority="1230" operator="greaterThan">
      <formula>S89</formula>
    </cfRule>
  </conditionalFormatting>
  <conditionalFormatting sqref="T89">
    <cfRule type="cellIs" dxfId="958" priority="1229" operator="greaterThan">
      <formula>S89</formula>
    </cfRule>
  </conditionalFormatting>
  <conditionalFormatting sqref="T89">
    <cfRule type="cellIs" dxfId="957" priority="1228" operator="greaterThan">
      <formula>S89</formula>
    </cfRule>
  </conditionalFormatting>
  <conditionalFormatting sqref="T89">
    <cfRule type="cellIs" dxfId="956" priority="1227" operator="greaterThan">
      <formula>S89</formula>
    </cfRule>
  </conditionalFormatting>
  <conditionalFormatting sqref="T89">
    <cfRule type="cellIs" dxfId="955" priority="1226" operator="greaterThan">
      <formula>S89</formula>
    </cfRule>
  </conditionalFormatting>
  <conditionalFormatting sqref="T89">
    <cfRule type="cellIs" dxfId="954" priority="1225" operator="greaterThan">
      <formula>S89</formula>
    </cfRule>
  </conditionalFormatting>
  <conditionalFormatting sqref="T89">
    <cfRule type="cellIs" dxfId="953" priority="1224" operator="greaterThan">
      <formula>S89</formula>
    </cfRule>
  </conditionalFormatting>
  <conditionalFormatting sqref="T89">
    <cfRule type="cellIs" dxfId="952" priority="1223" operator="greaterThan">
      <formula>S89</formula>
    </cfRule>
  </conditionalFormatting>
  <conditionalFormatting sqref="T89">
    <cfRule type="cellIs" dxfId="951" priority="1222" operator="greaterThan">
      <formula>S89</formula>
    </cfRule>
  </conditionalFormatting>
  <conditionalFormatting sqref="T89">
    <cfRule type="cellIs" dxfId="950" priority="1221" operator="greaterThan">
      <formula>S89</formula>
    </cfRule>
  </conditionalFormatting>
  <conditionalFormatting sqref="T89">
    <cfRule type="cellIs" dxfId="949" priority="1220" operator="greaterThan">
      <formula>S89</formula>
    </cfRule>
  </conditionalFormatting>
  <conditionalFormatting sqref="T89">
    <cfRule type="cellIs" dxfId="948" priority="1219" operator="greaterThan">
      <formula>S89</formula>
    </cfRule>
  </conditionalFormatting>
  <conditionalFormatting sqref="T89">
    <cfRule type="cellIs" dxfId="947" priority="1218" operator="greaterThan">
      <formula>S89</formula>
    </cfRule>
  </conditionalFormatting>
  <conditionalFormatting sqref="T89">
    <cfRule type="cellIs" dxfId="946" priority="1217" operator="greaterThan">
      <formula>S89</formula>
    </cfRule>
  </conditionalFormatting>
  <conditionalFormatting sqref="T89">
    <cfRule type="cellIs" dxfId="945" priority="1216" operator="greaterThan">
      <formula>S89</formula>
    </cfRule>
  </conditionalFormatting>
  <conditionalFormatting sqref="Q35">
    <cfRule type="cellIs" dxfId="944" priority="1215" operator="greaterThan">
      <formula>P35</formula>
    </cfRule>
  </conditionalFormatting>
  <conditionalFormatting sqref="Q35">
    <cfRule type="cellIs" dxfId="943" priority="1214" operator="greaterThan">
      <formula>P35</formula>
    </cfRule>
  </conditionalFormatting>
  <conditionalFormatting sqref="Q35">
    <cfRule type="cellIs" dxfId="942" priority="1213" operator="greaterThan">
      <formula>P35</formula>
    </cfRule>
  </conditionalFormatting>
  <conditionalFormatting sqref="Q35">
    <cfRule type="cellIs" dxfId="941" priority="1212" operator="greaterThan">
      <formula>P35</formula>
    </cfRule>
  </conditionalFormatting>
  <conditionalFormatting sqref="Q35">
    <cfRule type="cellIs" dxfId="940" priority="1211" operator="greaterThan">
      <formula>P35</formula>
    </cfRule>
  </conditionalFormatting>
  <conditionalFormatting sqref="Q35">
    <cfRule type="cellIs" dxfId="939" priority="1210" operator="greaterThan">
      <formula>P35</formula>
    </cfRule>
  </conditionalFormatting>
  <conditionalFormatting sqref="Q35">
    <cfRule type="cellIs" dxfId="938" priority="1209" operator="greaterThan">
      <formula>P35</formula>
    </cfRule>
  </conditionalFormatting>
  <conditionalFormatting sqref="Q35">
    <cfRule type="cellIs" dxfId="937" priority="1208" operator="greaterThan">
      <formula>P35</formula>
    </cfRule>
  </conditionalFormatting>
  <conditionalFormatting sqref="Q35">
    <cfRule type="cellIs" dxfId="936" priority="1207" operator="greaterThan">
      <formula>P35</formula>
    </cfRule>
  </conditionalFormatting>
  <conditionalFormatting sqref="Q35">
    <cfRule type="cellIs" dxfId="935" priority="1206" operator="greaterThan">
      <formula>P35</formula>
    </cfRule>
  </conditionalFormatting>
  <conditionalFormatting sqref="Q35">
    <cfRule type="cellIs" dxfId="934" priority="1205" operator="greaterThan">
      <formula>P35</formula>
    </cfRule>
  </conditionalFormatting>
  <conditionalFormatting sqref="Q35">
    <cfRule type="cellIs" dxfId="933" priority="1204" operator="greaterThan">
      <formula>P35</formula>
    </cfRule>
  </conditionalFormatting>
  <conditionalFormatting sqref="Q35">
    <cfRule type="cellIs" dxfId="932" priority="1203" operator="greaterThan">
      <formula>P35</formula>
    </cfRule>
  </conditionalFormatting>
  <conditionalFormatting sqref="Q35">
    <cfRule type="cellIs" dxfId="931" priority="1202" operator="greaterThan">
      <formula>P35</formula>
    </cfRule>
  </conditionalFormatting>
  <conditionalFormatting sqref="Q35">
    <cfRule type="cellIs" dxfId="930" priority="1201" operator="greaterThan">
      <formula>P35</formula>
    </cfRule>
  </conditionalFormatting>
  <conditionalFormatting sqref="T35">
    <cfRule type="cellIs" dxfId="929" priority="1200" operator="greaterThan">
      <formula>S35</formula>
    </cfRule>
  </conditionalFormatting>
  <conditionalFormatting sqref="T35">
    <cfRule type="cellIs" dxfId="928" priority="1199" operator="greaterThan">
      <formula>S35</formula>
    </cfRule>
  </conditionalFormatting>
  <conditionalFormatting sqref="T35">
    <cfRule type="cellIs" dxfId="927" priority="1198" operator="greaterThan">
      <formula>S35</formula>
    </cfRule>
  </conditionalFormatting>
  <conditionalFormatting sqref="T35">
    <cfRule type="cellIs" dxfId="926" priority="1197" operator="greaterThan">
      <formula>S35</formula>
    </cfRule>
  </conditionalFormatting>
  <conditionalFormatting sqref="T35">
    <cfRule type="cellIs" dxfId="925" priority="1196" operator="greaterThan">
      <formula>S35</formula>
    </cfRule>
  </conditionalFormatting>
  <conditionalFormatting sqref="T35">
    <cfRule type="cellIs" dxfId="924" priority="1195" operator="greaterThan">
      <formula>S35</formula>
    </cfRule>
  </conditionalFormatting>
  <conditionalFormatting sqref="T35">
    <cfRule type="cellIs" dxfId="923" priority="1194" operator="greaterThan">
      <formula>S35</formula>
    </cfRule>
  </conditionalFormatting>
  <conditionalFormatting sqref="T35">
    <cfRule type="cellIs" dxfId="922" priority="1193" operator="greaterThan">
      <formula>S35</formula>
    </cfRule>
  </conditionalFormatting>
  <conditionalFormatting sqref="T35">
    <cfRule type="cellIs" dxfId="921" priority="1192" operator="greaterThan">
      <formula>S35</formula>
    </cfRule>
  </conditionalFormatting>
  <conditionalFormatting sqref="T35">
    <cfRule type="cellIs" dxfId="920" priority="1191" operator="greaterThan">
      <formula>S35</formula>
    </cfRule>
  </conditionalFormatting>
  <conditionalFormatting sqref="T35">
    <cfRule type="cellIs" dxfId="919" priority="1190" operator="greaterThan">
      <formula>S35</formula>
    </cfRule>
  </conditionalFormatting>
  <conditionalFormatting sqref="T35">
    <cfRule type="cellIs" dxfId="918" priority="1189" operator="greaterThan">
      <formula>S35</formula>
    </cfRule>
  </conditionalFormatting>
  <conditionalFormatting sqref="T35">
    <cfRule type="cellIs" dxfId="917" priority="1188" operator="greaterThan">
      <formula>S35</formula>
    </cfRule>
  </conditionalFormatting>
  <conditionalFormatting sqref="T35">
    <cfRule type="cellIs" dxfId="916" priority="1187" operator="greaterThan">
      <formula>S35</formula>
    </cfRule>
  </conditionalFormatting>
  <conditionalFormatting sqref="T35">
    <cfRule type="cellIs" dxfId="915" priority="1186" operator="greaterThan">
      <formula>S35</formula>
    </cfRule>
  </conditionalFormatting>
  <conditionalFormatting sqref="T45">
    <cfRule type="cellIs" dxfId="914" priority="1185" operator="greaterThan">
      <formula>S45</formula>
    </cfRule>
  </conditionalFormatting>
  <conditionalFormatting sqref="W85">
    <cfRule type="cellIs" dxfId="913" priority="1184" operator="greaterThan">
      <formula>V85</formula>
    </cfRule>
  </conditionalFormatting>
  <conditionalFormatting sqref="W85">
    <cfRule type="cellIs" dxfId="912" priority="1183" operator="greaterThan">
      <formula>V85</formula>
    </cfRule>
  </conditionalFormatting>
  <conditionalFormatting sqref="W85">
    <cfRule type="cellIs" dxfId="911" priority="1182" operator="greaterThan">
      <formula>V85</formula>
    </cfRule>
  </conditionalFormatting>
  <conditionalFormatting sqref="W85">
    <cfRule type="cellIs" dxfId="910" priority="1181" operator="greaterThan">
      <formula>V85</formula>
    </cfRule>
  </conditionalFormatting>
  <conditionalFormatting sqref="W85">
    <cfRule type="cellIs" dxfId="909" priority="1180" operator="greaterThan">
      <formula>V85</formula>
    </cfRule>
  </conditionalFormatting>
  <conditionalFormatting sqref="W85">
    <cfRule type="cellIs" dxfId="908" priority="1179" operator="greaterThan">
      <formula>V85</formula>
    </cfRule>
  </conditionalFormatting>
  <conditionalFormatting sqref="W85">
    <cfRule type="cellIs" dxfId="907" priority="1178" operator="greaterThan">
      <formula>V85</formula>
    </cfRule>
  </conditionalFormatting>
  <conditionalFormatting sqref="W89">
    <cfRule type="cellIs" dxfId="906" priority="1177" operator="greaterThan">
      <formula>V89</formula>
    </cfRule>
  </conditionalFormatting>
  <conditionalFormatting sqref="W89">
    <cfRule type="cellIs" dxfId="905" priority="1176" operator="greaterThan">
      <formula>V89</formula>
    </cfRule>
  </conditionalFormatting>
  <conditionalFormatting sqref="W89">
    <cfRule type="cellIs" dxfId="904" priority="1175" operator="greaterThan">
      <formula>V89</formula>
    </cfRule>
  </conditionalFormatting>
  <conditionalFormatting sqref="W89">
    <cfRule type="cellIs" dxfId="903" priority="1174" operator="greaterThan">
      <formula>V89</formula>
    </cfRule>
  </conditionalFormatting>
  <conditionalFormatting sqref="W89">
    <cfRule type="cellIs" dxfId="902" priority="1173" operator="greaterThan">
      <formula>V89</formula>
    </cfRule>
  </conditionalFormatting>
  <conditionalFormatting sqref="W89">
    <cfRule type="cellIs" dxfId="901" priority="1172" operator="greaterThan">
      <formula>V89</formula>
    </cfRule>
  </conditionalFormatting>
  <conditionalFormatting sqref="W89">
    <cfRule type="cellIs" dxfId="900" priority="1171" operator="greaterThan">
      <formula>V89</formula>
    </cfRule>
  </conditionalFormatting>
  <conditionalFormatting sqref="W89">
    <cfRule type="cellIs" dxfId="899" priority="1170" operator="greaterThan">
      <formula>V89</formula>
    </cfRule>
  </conditionalFormatting>
  <conditionalFormatting sqref="W89">
    <cfRule type="cellIs" dxfId="898" priority="1169" operator="greaterThan">
      <formula>V89</formula>
    </cfRule>
  </conditionalFormatting>
  <conditionalFormatting sqref="W89">
    <cfRule type="cellIs" dxfId="897" priority="1168" operator="greaterThan">
      <formula>V89</formula>
    </cfRule>
  </conditionalFormatting>
  <conditionalFormatting sqref="W89">
    <cfRule type="cellIs" dxfId="896" priority="1167" operator="greaterThan">
      <formula>V89</formula>
    </cfRule>
  </conditionalFormatting>
  <conditionalFormatting sqref="W89">
    <cfRule type="cellIs" dxfId="895" priority="1166" operator="greaterThan">
      <formula>V89</formula>
    </cfRule>
  </conditionalFormatting>
  <conditionalFormatting sqref="W89">
    <cfRule type="cellIs" dxfId="894" priority="1165" operator="greaterThan">
      <formula>V89</formula>
    </cfRule>
  </conditionalFormatting>
  <conditionalFormatting sqref="W89">
    <cfRule type="cellIs" dxfId="893" priority="1164" operator="greaterThan">
      <formula>V89</formula>
    </cfRule>
  </conditionalFormatting>
  <conditionalFormatting sqref="W89">
    <cfRule type="cellIs" dxfId="892" priority="1163" operator="greaterThan">
      <formula>V89</formula>
    </cfRule>
  </conditionalFormatting>
  <conditionalFormatting sqref="W89">
    <cfRule type="cellIs" dxfId="891" priority="1162" operator="greaterThan">
      <formula>V89</formula>
    </cfRule>
  </conditionalFormatting>
  <conditionalFormatting sqref="W89">
    <cfRule type="cellIs" dxfId="890" priority="1161" operator="greaterThan">
      <formula>V89</formula>
    </cfRule>
  </conditionalFormatting>
  <conditionalFormatting sqref="W89">
    <cfRule type="cellIs" dxfId="889" priority="1160" operator="greaterThan">
      <formula>V89</formula>
    </cfRule>
  </conditionalFormatting>
  <conditionalFormatting sqref="W89">
    <cfRule type="cellIs" dxfId="888" priority="1159" operator="greaterThan">
      <formula>V89</formula>
    </cfRule>
  </conditionalFormatting>
  <conditionalFormatting sqref="W89">
    <cfRule type="cellIs" dxfId="887" priority="1158" operator="greaterThan">
      <formula>V89</formula>
    </cfRule>
  </conditionalFormatting>
  <conditionalFormatting sqref="W89">
    <cfRule type="cellIs" dxfId="886" priority="1157" operator="greaterThan">
      <formula>V89</formula>
    </cfRule>
  </conditionalFormatting>
  <conditionalFormatting sqref="W89">
    <cfRule type="cellIs" dxfId="885" priority="1156" operator="greaterThan">
      <formula>V89</formula>
    </cfRule>
  </conditionalFormatting>
  <conditionalFormatting sqref="W89">
    <cfRule type="cellIs" dxfId="884" priority="1155" operator="greaterThan">
      <formula>V89</formula>
    </cfRule>
  </conditionalFormatting>
  <conditionalFormatting sqref="W89">
    <cfRule type="cellIs" dxfId="883" priority="1154" operator="greaterThan">
      <formula>V89</formula>
    </cfRule>
  </conditionalFormatting>
  <conditionalFormatting sqref="W89">
    <cfRule type="cellIs" dxfId="882" priority="1153" operator="greaterThan">
      <formula>V89</formula>
    </cfRule>
  </conditionalFormatting>
  <conditionalFormatting sqref="W89">
    <cfRule type="cellIs" dxfId="881" priority="1152" operator="greaterThan">
      <formula>V89</formula>
    </cfRule>
  </conditionalFormatting>
  <conditionalFormatting sqref="W89">
    <cfRule type="cellIs" dxfId="880" priority="1151" operator="greaterThan">
      <formula>V89</formula>
    </cfRule>
  </conditionalFormatting>
  <conditionalFormatting sqref="W89">
    <cfRule type="cellIs" dxfId="879" priority="1150" operator="greaterThan">
      <formula>V89</formula>
    </cfRule>
  </conditionalFormatting>
  <conditionalFormatting sqref="W89">
    <cfRule type="cellIs" dxfId="878" priority="1149" operator="greaterThan">
      <formula>V89</formula>
    </cfRule>
  </conditionalFormatting>
  <conditionalFormatting sqref="W89">
    <cfRule type="cellIs" dxfId="877" priority="1148" operator="greaterThan">
      <formula>V89</formula>
    </cfRule>
  </conditionalFormatting>
  <conditionalFormatting sqref="W89">
    <cfRule type="cellIs" dxfId="876" priority="1147" operator="greaterThan">
      <formula>V89</formula>
    </cfRule>
  </conditionalFormatting>
  <conditionalFormatting sqref="W89">
    <cfRule type="cellIs" dxfId="875" priority="1146" operator="greaterThan">
      <formula>V89</formula>
    </cfRule>
  </conditionalFormatting>
  <conditionalFormatting sqref="W89">
    <cfRule type="cellIs" dxfId="874" priority="1145" operator="greaterThan">
      <formula>V89</formula>
    </cfRule>
  </conditionalFormatting>
  <conditionalFormatting sqref="W89">
    <cfRule type="cellIs" dxfId="873" priority="1144" operator="greaterThan">
      <formula>V89</formula>
    </cfRule>
  </conditionalFormatting>
  <conditionalFormatting sqref="W89">
    <cfRule type="cellIs" dxfId="872" priority="1143" operator="greaterThan">
      <formula>V89</formula>
    </cfRule>
  </conditionalFormatting>
  <conditionalFormatting sqref="W89">
    <cfRule type="cellIs" dxfId="871" priority="1142" operator="greaterThan">
      <formula>V89</formula>
    </cfRule>
  </conditionalFormatting>
  <conditionalFormatting sqref="W89">
    <cfRule type="cellIs" dxfId="870" priority="1141" operator="greaterThan">
      <formula>V89</formula>
    </cfRule>
  </conditionalFormatting>
  <conditionalFormatting sqref="W89">
    <cfRule type="cellIs" dxfId="869" priority="1140" operator="greaterThan">
      <formula>V89</formula>
    </cfRule>
  </conditionalFormatting>
  <conditionalFormatting sqref="W89">
    <cfRule type="cellIs" dxfId="868" priority="1139" operator="greaterThan">
      <formula>V89</formula>
    </cfRule>
  </conditionalFormatting>
  <conditionalFormatting sqref="W89">
    <cfRule type="cellIs" dxfId="867" priority="1138" operator="greaterThan">
      <formula>V89</formula>
    </cfRule>
  </conditionalFormatting>
  <conditionalFormatting sqref="W89">
    <cfRule type="cellIs" dxfId="866" priority="1137" operator="greaterThan">
      <formula>V89</formula>
    </cfRule>
  </conditionalFormatting>
  <conditionalFormatting sqref="W89">
    <cfRule type="cellIs" dxfId="865" priority="1136" operator="greaterThan">
      <formula>V89</formula>
    </cfRule>
  </conditionalFormatting>
  <conditionalFormatting sqref="W89">
    <cfRule type="cellIs" dxfId="864" priority="1135" operator="greaterThan">
      <formula>V89</formula>
    </cfRule>
  </conditionalFormatting>
  <conditionalFormatting sqref="W89">
    <cfRule type="cellIs" dxfId="863" priority="1134" operator="greaterThan">
      <formula>V89</formula>
    </cfRule>
  </conditionalFormatting>
  <conditionalFormatting sqref="W89">
    <cfRule type="cellIs" dxfId="862" priority="1133" operator="greaterThan">
      <formula>V89</formula>
    </cfRule>
  </conditionalFormatting>
  <conditionalFormatting sqref="W89">
    <cfRule type="cellIs" dxfId="861" priority="1132" operator="greaterThan">
      <formula>V89</formula>
    </cfRule>
  </conditionalFormatting>
  <conditionalFormatting sqref="W89">
    <cfRule type="cellIs" dxfId="860" priority="1131" operator="greaterThan">
      <formula>V89</formula>
    </cfRule>
  </conditionalFormatting>
  <conditionalFormatting sqref="W89">
    <cfRule type="cellIs" dxfId="859" priority="1130" operator="greaterThan">
      <formula>V89</formula>
    </cfRule>
  </conditionalFormatting>
  <conditionalFormatting sqref="W89">
    <cfRule type="cellIs" dxfId="858" priority="1129" operator="greaterThan">
      <formula>V89</formula>
    </cfRule>
  </conditionalFormatting>
  <conditionalFormatting sqref="W89">
    <cfRule type="cellIs" dxfId="857" priority="1128" operator="greaterThan">
      <formula>V89</formula>
    </cfRule>
  </conditionalFormatting>
  <conditionalFormatting sqref="W89">
    <cfRule type="cellIs" dxfId="856" priority="1127" operator="greaterThan">
      <formula>V89</formula>
    </cfRule>
  </conditionalFormatting>
  <conditionalFormatting sqref="W89">
    <cfRule type="cellIs" dxfId="855" priority="1126" operator="greaterThan">
      <formula>V89</formula>
    </cfRule>
  </conditionalFormatting>
  <conditionalFormatting sqref="W89">
    <cfRule type="cellIs" dxfId="854" priority="1125" operator="greaterThan">
      <formula>V89</formula>
    </cfRule>
  </conditionalFormatting>
  <conditionalFormatting sqref="W89">
    <cfRule type="cellIs" dxfId="853" priority="1124" operator="greaterThan">
      <formula>V89</formula>
    </cfRule>
  </conditionalFormatting>
  <conditionalFormatting sqref="W89">
    <cfRule type="cellIs" dxfId="852" priority="1123" operator="greaterThan">
      <formula>V89</formula>
    </cfRule>
  </conditionalFormatting>
  <conditionalFormatting sqref="W89">
    <cfRule type="cellIs" dxfId="851" priority="1122" operator="greaterThan">
      <formula>V89</formula>
    </cfRule>
  </conditionalFormatting>
  <conditionalFormatting sqref="W89">
    <cfRule type="cellIs" dxfId="850" priority="1121" operator="greaterThan">
      <formula>V89</formula>
    </cfRule>
  </conditionalFormatting>
  <conditionalFormatting sqref="W89">
    <cfRule type="cellIs" dxfId="849" priority="1120" operator="greaterThan">
      <formula>V89</formula>
    </cfRule>
  </conditionalFormatting>
  <conditionalFormatting sqref="W89">
    <cfRule type="cellIs" dxfId="848" priority="1119" operator="greaterThan">
      <formula>V89</formula>
    </cfRule>
  </conditionalFormatting>
  <conditionalFormatting sqref="W89">
    <cfRule type="cellIs" dxfId="847" priority="1118" operator="greaterThan">
      <formula>V89</formula>
    </cfRule>
  </conditionalFormatting>
  <conditionalFormatting sqref="W89">
    <cfRule type="cellIs" dxfId="846" priority="1117" operator="greaterThan">
      <formula>V89</formula>
    </cfRule>
  </conditionalFormatting>
  <conditionalFormatting sqref="W89">
    <cfRule type="cellIs" dxfId="845" priority="1116" operator="greaterThan">
      <formula>V89</formula>
    </cfRule>
  </conditionalFormatting>
  <conditionalFormatting sqref="W89">
    <cfRule type="cellIs" dxfId="844" priority="1115" operator="greaterThan">
      <formula>V89</formula>
    </cfRule>
  </conditionalFormatting>
  <conditionalFormatting sqref="W89">
    <cfRule type="cellIs" dxfId="843" priority="1114" operator="greaterThan">
      <formula>V89</formula>
    </cfRule>
  </conditionalFormatting>
  <conditionalFormatting sqref="W89">
    <cfRule type="cellIs" dxfId="842" priority="1113" operator="greaterThan">
      <formula>V89</formula>
    </cfRule>
  </conditionalFormatting>
  <conditionalFormatting sqref="W89">
    <cfRule type="cellIs" dxfId="841" priority="1112" operator="greaterThan">
      <formula>V89</formula>
    </cfRule>
  </conditionalFormatting>
  <conditionalFormatting sqref="W89">
    <cfRule type="cellIs" dxfId="840" priority="1111" operator="greaterThan">
      <formula>V89</formula>
    </cfRule>
  </conditionalFormatting>
  <conditionalFormatting sqref="W89">
    <cfRule type="cellIs" dxfId="839" priority="1110" operator="greaterThan">
      <formula>V89</formula>
    </cfRule>
  </conditionalFormatting>
  <conditionalFormatting sqref="W89">
    <cfRule type="cellIs" dxfId="838" priority="1109" operator="greaterThan">
      <formula>V89</formula>
    </cfRule>
  </conditionalFormatting>
  <conditionalFormatting sqref="W89">
    <cfRule type="cellIs" dxfId="837" priority="1108" operator="greaterThan">
      <formula>V89</formula>
    </cfRule>
  </conditionalFormatting>
  <conditionalFormatting sqref="W89">
    <cfRule type="cellIs" dxfId="836" priority="1107" operator="greaterThan">
      <formula>V89</formula>
    </cfRule>
  </conditionalFormatting>
  <conditionalFormatting sqref="W89">
    <cfRule type="cellIs" dxfId="835" priority="1106" operator="greaterThan">
      <formula>V89</formula>
    </cfRule>
  </conditionalFormatting>
  <conditionalFormatting sqref="W89">
    <cfRule type="cellIs" dxfId="834" priority="1105" operator="greaterThan">
      <formula>V89</formula>
    </cfRule>
  </conditionalFormatting>
  <conditionalFormatting sqref="W89">
    <cfRule type="cellIs" dxfId="833" priority="1104" operator="greaterThan">
      <formula>V89</formula>
    </cfRule>
  </conditionalFormatting>
  <conditionalFormatting sqref="W89">
    <cfRule type="cellIs" dxfId="832" priority="1103" operator="greaterThan">
      <formula>V89</formula>
    </cfRule>
  </conditionalFormatting>
  <conditionalFormatting sqref="W89">
    <cfRule type="cellIs" dxfId="831" priority="1102" operator="greaterThan">
      <formula>V89</formula>
    </cfRule>
  </conditionalFormatting>
  <conditionalFormatting sqref="W89">
    <cfRule type="cellIs" dxfId="830" priority="1101" operator="greaterThan">
      <formula>V89</formula>
    </cfRule>
  </conditionalFormatting>
  <conditionalFormatting sqref="W35">
    <cfRule type="cellIs" dxfId="829" priority="1092" operator="greaterThan">
      <formula>V35</formula>
    </cfRule>
  </conditionalFormatting>
  <conditionalFormatting sqref="W35">
    <cfRule type="cellIs" dxfId="828" priority="1091" operator="greaterThan">
      <formula>V35</formula>
    </cfRule>
  </conditionalFormatting>
  <conditionalFormatting sqref="W35">
    <cfRule type="cellIs" dxfId="827" priority="1090" operator="greaterThan">
      <formula>V35</formula>
    </cfRule>
  </conditionalFormatting>
  <conditionalFormatting sqref="W36">
    <cfRule type="cellIs" dxfId="826" priority="1089" operator="greaterThan">
      <formula>V36</formula>
    </cfRule>
  </conditionalFormatting>
  <conditionalFormatting sqref="W36">
    <cfRule type="cellIs" dxfId="825" priority="1088" operator="greaterThan">
      <formula>V36</formula>
    </cfRule>
  </conditionalFormatting>
  <conditionalFormatting sqref="W36">
    <cfRule type="cellIs" dxfId="824" priority="1087" operator="greaterThan">
      <formula>V36</formula>
    </cfRule>
  </conditionalFormatting>
  <conditionalFormatting sqref="W35">
    <cfRule type="cellIs" dxfId="823" priority="1086" operator="greaterThan">
      <formula>V35</formula>
    </cfRule>
  </conditionalFormatting>
  <conditionalFormatting sqref="W35">
    <cfRule type="cellIs" dxfId="822" priority="1085" operator="greaterThan">
      <formula>V35</formula>
    </cfRule>
  </conditionalFormatting>
  <conditionalFormatting sqref="W35">
    <cfRule type="cellIs" dxfId="821" priority="1084" operator="greaterThan">
      <formula>V35</formula>
    </cfRule>
  </conditionalFormatting>
  <conditionalFormatting sqref="W35">
    <cfRule type="cellIs" dxfId="820" priority="1083" operator="greaterThan">
      <formula>V35</formula>
    </cfRule>
  </conditionalFormatting>
  <conditionalFormatting sqref="W35">
    <cfRule type="cellIs" dxfId="819" priority="1082" operator="greaterThan">
      <formula>V35</formula>
    </cfRule>
  </conditionalFormatting>
  <conditionalFormatting sqref="W35">
    <cfRule type="cellIs" dxfId="818" priority="1081" operator="greaterThan">
      <formula>V35</formula>
    </cfRule>
  </conditionalFormatting>
  <conditionalFormatting sqref="W35">
    <cfRule type="cellIs" dxfId="817" priority="1080" operator="greaterThan">
      <formula>V35</formula>
    </cfRule>
  </conditionalFormatting>
  <conditionalFormatting sqref="W35">
    <cfRule type="cellIs" dxfId="816" priority="1079" operator="greaterThan">
      <formula>V35</formula>
    </cfRule>
  </conditionalFormatting>
  <conditionalFormatting sqref="W35">
    <cfRule type="cellIs" dxfId="815" priority="1078" operator="greaterThan">
      <formula>V35</formula>
    </cfRule>
  </conditionalFormatting>
  <conditionalFormatting sqref="W35">
    <cfRule type="cellIs" dxfId="814" priority="1077" operator="greaterThan">
      <formula>V35</formula>
    </cfRule>
  </conditionalFormatting>
  <conditionalFormatting sqref="W35">
    <cfRule type="cellIs" dxfId="813" priority="1076" operator="greaterThan">
      <formula>V35</formula>
    </cfRule>
  </conditionalFormatting>
  <conditionalFormatting sqref="W35">
    <cfRule type="cellIs" dxfId="812" priority="1075" operator="greaterThan">
      <formula>V35</formula>
    </cfRule>
  </conditionalFormatting>
  <conditionalFormatting sqref="W35">
    <cfRule type="cellIs" dxfId="811" priority="1074" operator="greaterThan">
      <formula>V35</formula>
    </cfRule>
  </conditionalFormatting>
  <conditionalFormatting sqref="W35">
    <cfRule type="cellIs" dxfId="810" priority="1073" operator="greaterThan">
      <formula>V35</formula>
    </cfRule>
  </conditionalFormatting>
  <conditionalFormatting sqref="W35">
    <cfRule type="cellIs" dxfId="809" priority="1072" operator="greaterThan">
      <formula>V35</formula>
    </cfRule>
  </conditionalFormatting>
  <conditionalFormatting sqref="W45">
    <cfRule type="cellIs" dxfId="808" priority="1009" operator="greaterThan">
      <formula>V45</formula>
    </cfRule>
  </conditionalFormatting>
  <conditionalFormatting sqref="Z45">
    <cfRule type="cellIs" dxfId="807" priority="1006" operator="greaterThan">
      <formula>Y45</formula>
    </cfRule>
  </conditionalFormatting>
  <conditionalFormatting sqref="Z89">
    <cfRule type="cellIs" dxfId="806" priority="1005" operator="greaterThan">
      <formula>Y89</formula>
    </cfRule>
  </conditionalFormatting>
  <conditionalFormatting sqref="Z89">
    <cfRule type="cellIs" dxfId="805" priority="1004" operator="greaterThan">
      <formula>Y89</formula>
    </cfRule>
  </conditionalFormatting>
  <conditionalFormatting sqref="Z89">
    <cfRule type="cellIs" dxfId="804" priority="1003" operator="greaterThan">
      <formula>Y89</formula>
    </cfRule>
  </conditionalFormatting>
  <conditionalFormatting sqref="Z89">
    <cfRule type="cellIs" dxfId="803" priority="1002" operator="greaterThan">
      <formula>Y89</formula>
    </cfRule>
  </conditionalFormatting>
  <conditionalFormatting sqref="Z89">
    <cfRule type="cellIs" dxfId="802" priority="1001" operator="greaterThan">
      <formula>Y89</formula>
    </cfRule>
  </conditionalFormatting>
  <conditionalFormatting sqref="Z89">
    <cfRule type="cellIs" dxfId="801" priority="1000" operator="greaterThan">
      <formula>Y89</formula>
    </cfRule>
  </conditionalFormatting>
  <conditionalFormatting sqref="Z89">
    <cfRule type="cellIs" dxfId="800" priority="999" operator="greaterThan">
      <formula>Y89</formula>
    </cfRule>
  </conditionalFormatting>
  <conditionalFormatting sqref="Z89">
    <cfRule type="cellIs" dxfId="799" priority="998" operator="greaterThan">
      <formula>Y89</formula>
    </cfRule>
  </conditionalFormatting>
  <conditionalFormatting sqref="Z89">
    <cfRule type="cellIs" dxfId="798" priority="997" operator="greaterThan">
      <formula>Y89</formula>
    </cfRule>
  </conditionalFormatting>
  <conditionalFormatting sqref="Z89">
    <cfRule type="cellIs" dxfId="797" priority="996" operator="greaterThan">
      <formula>Y89</formula>
    </cfRule>
  </conditionalFormatting>
  <conditionalFormatting sqref="Z89">
    <cfRule type="cellIs" dxfId="796" priority="995" operator="greaterThan">
      <formula>Y89</formula>
    </cfRule>
  </conditionalFormatting>
  <conditionalFormatting sqref="Z89">
    <cfRule type="cellIs" dxfId="795" priority="994" operator="greaterThan">
      <formula>Y89</formula>
    </cfRule>
  </conditionalFormatting>
  <conditionalFormatting sqref="Z89">
    <cfRule type="cellIs" dxfId="794" priority="993" operator="greaterThan">
      <formula>Y89</formula>
    </cfRule>
  </conditionalFormatting>
  <conditionalFormatting sqref="Z89">
    <cfRule type="cellIs" dxfId="793" priority="992" operator="greaterThan">
      <formula>Y89</formula>
    </cfRule>
  </conditionalFormatting>
  <conditionalFormatting sqref="Z89">
    <cfRule type="cellIs" dxfId="792" priority="991" operator="greaterThan">
      <formula>Y89</formula>
    </cfRule>
  </conditionalFormatting>
  <conditionalFormatting sqref="Z89">
    <cfRule type="cellIs" dxfId="791" priority="990" operator="greaterThan">
      <formula>Y89</formula>
    </cfRule>
  </conditionalFormatting>
  <conditionalFormatting sqref="Z89">
    <cfRule type="cellIs" dxfId="790" priority="989" operator="greaterThan">
      <formula>Y89</formula>
    </cfRule>
  </conditionalFormatting>
  <conditionalFormatting sqref="Z89">
    <cfRule type="cellIs" dxfId="789" priority="988" operator="greaterThan">
      <formula>Y89</formula>
    </cfRule>
  </conditionalFormatting>
  <conditionalFormatting sqref="Z89">
    <cfRule type="cellIs" dxfId="788" priority="987" operator="greaterThan">
      <formula>Y89</formula>
    </cfRule>
  </conditionalFormatting>
  <conditionalFormatting sqref="Z89">
    <cfRule type="cellIs" dxfId="787" priority="986" operator="greaterThan">
      <formula>Y89</formula>
    </cfRule>
  </conditionalFormatting>
  <conditionalFormatting sqref="Z89">
    <cfRule type="cellIs" dxfId="786" priority="985" operator="greaterThan">
      <formula>Y89</formula>
    </cfRule>
  </conditionalFormatting>
  <conditionalFormatting sqref="Z89">
    <cfRule type="cellIs" dxfId="785" priority="984" operator="greaterThan">
      <formula>Y89</formula>
    </cfRule>
  </conditionalFormatting>
  <conditionalFormatting sqref="Z89">
    <cfRule type="cellIs" dxfId="784" priority="983" operator="greaterThan">
      <formula>Y89</formula>
    </cfRule>
  </conditionalFormatting>
  <conditionalFormatting sqref="Z89">
    <cfRule type="cellIs" dxfId="783" priority="982" operator="greaterThan">
      <formula>Y89</formula>
    </cfRule>
  </conditionalFormatting>
  <conditionalFormatting sqref="Z89">
    <cfRule type="cellIs" dxfId="782" priority="981" operator="greaterThan">
      <formula>Y89</formula>
    </cfRule>
  </conditionalFormatting>
  <conditionalFormatting sqref="Z89">
    <cfRule type="cellIs" dxfId="781" priority="980" operator="greaterThan">
      <formula>Y89</formula>
    </cfRule>
  </conditionalFormatting>
  <conditionalFormatting sqref="Z89">
    <cfRule type="cellIs" dxfId="780" priority="979" operator="greaterThan">
      <formula>Y89</formula>
    </cfRule>
  </conditionalFormatting>
  <conditionalFormatting sqref="Z89">
    <cfRule type="cellIs" dxfId="779" priority="978" operator="greaterThan">
      <formula>Y89</formula>
    </cfRule>
  </conditionalFormatting>
  <conditionalFormatting sqref="Z89">
    <cfRule type="cellIs" dxfId="778" priority="977" operator="greaterThan">
      <formula>Y89</formula>
    </cfRule>
  </conditionalFormatting>
  <conditionalFormatting sqref="Z89">
    <cfRule type="cellIs" dxfId="777" priority="976" operator="greaterThan">
      <formula>Y89</formula>
    </cfRule>
  </conditionalFormatting>
  <conditionalFormatting sqref="Z89">
    <cfRule type="cellIs" dxfId="776" priority="975" operator="greaterThan">
      <formula>Y89</formula>
    </cfRule>
  </conditionalFormatting>
  <conditionalFormatting sqref="Z89">
    <cfRule type="cellIs" dxfId="775" priority="974" operator="greaterThan">
      <formula>Y89</formula>
    </cfRule>
  </conditionalFormatting>
  <conditionalFormatting sqref="Z89">
    <cfRule type="cellIs" dxfId="774" priority="973" operator="greaterThan">
      <formula>Y89</formula>
    </cfRule>
  </conditionalFormatting>
  <conditionalFormatting sqref="Z89">
    <cfRule type="cellIs" dxfId="773" priority="972" operator="greaterThan">
      <formula>Y89</formula>
    </cfRule>
  </conditionalFormatting>
  <conditionalFormatting sqref="Z89">
    <cfRule type="cellIs" dxfId="772" priority="971" operator="greaterThan">
      <formula>Y89</formula>
    </cfRule>
  </conditionalFormatting>
  <conditionalFormatting sqref="Z89">
    <cfRule type="cellIs" dxfId="771" priority="970" operator="greaterThan">
      <formula>Y89</formula>
    </cfRule>
  </conditionalFormatting>
  <conditionalFormatting sqref="Z89">
    <cfRule type="cellIs" dxfId="770" priority="969" operator="greaterThan">
      <formula>Y89</formula>
    </cfRule>
  </conditionalFormatting>
  <conditionalFormatting sqref="Z89">
    <cfRule type="cellIs" dxfId="769" priority="968" operator="greaterThan">
      <formula>Y89</formula>
    </cfRule>
  </conditionalFormatting>
  <conditionalFormatting sqref="Z89">
    <cfRule type="cellIs" dxfId="768" priority="967" operator="greaterThan">
      <formula>Y89</formula>
    </cfRule>
  </conditionalFormatting>
  <conditionalFormatting sqref="Z89">
    <cfRule type="cellIs" dxfId="767" priority="966" operator="greaterThan">
      <formula>Y89</formula>
    </cfRule>
  </conditionalFormatting>
  <conditionalFormatting sqref="Z89">
    <cfRule type="cellIs" dxfId="766" priority="965" operator="greaterThan">
      <formula>Y89</formula>
    </cfRule>
  </conditionalFormatting>
  <conditionalFormatting sqref="Z89">
    <cfRule type="cellIs" dxfId="765" priority="964" operator="greaterThan">
      <formula>Y89</formula>
    </cfRule>
  </conditionalFormatting>
  <conditionalFormatting sqref="Z89">
    <cfRule type="cellIs" dxfId="764" priority="963" operator="greaterThan">
      <formula>Y89</formula>
    </cfRule>
  </conditionalFormatting>
  <conditionalFormatting sqref="Z89">
    <cfRule type="cellIs" dxfId="763" priority="962" operator="greaterThan">
      <formula>Y89</formula>
    </cfRule>
  </conditionalFormatting>
  <conditionalFormatting sqref="Z89">
    <cfRule type="cellIs" dxfId="762" priority="961" operator="greaterThan">
      <formula>Y89</formula>
    </cfRule>
  </conditionalFormatting>
  <conditionalFormatting sqref="Z89">
    <cfRule type="cellIs" dxfId="761" priority="960" operator="greaterThan">
      <formula>Y89</formula>
    </cfRule>
  </conditionalFormatting>
  <conditionalFormatting sqref="Z89">
    <cfRule type="cellIs" dxfId="760" priority="959" operator="greaterThan">
      <formula>Y89</formula>
    </cfRule>
  </conditionalFormatting>
  <conditionalFormatting sqref="Z89">
    <cfRule type="cellIs" dxfId="759" priority="958" operator="greaterThan">
      <formula>Y89</formula>
    </cfRule>
  </conditionalFormatting>
  <conditionalFormatting sqref="Z89">
    <cfRule type="cellIs" dxfId="758" priority="957" operator="greaterThan">
      <formula>Y89</formula>
    </cfRule>
  </conditionalFormatting>
  <conditionalFormatting sqref="Z89">
    <cfRule type="cellIs" dxfId="757" priority="956" operator="greaterThan">
      <formula>Y89</formula>
    </cfRule>
  </conditionalFormatting>
  <conditionalFormatting sqref="Z89">
    <cfRule type="cellIs" dxfId="756" priority="955" operator="greaterThan">
      <formula>Y89</formula>
    </cfRule>
  </conditionalFormatting>
  <conditionalFormatting sqref="Z89">
    <cfRule type="cellIs" dxfId="755" priority="954" operator="greaterThan">
      <formula>Y89</formula>
    </cfRule>
  </conditionalFormatting>
  <conditionalFormatting sqref="Z89">
    <cfRule type="cellIs" dxfId="754" priority="953" operator="greaterThan">
      <formula>Y89</formula>
    </cfRule>
  </conditionalFormatting>
  <conditionalFormatting sqref="Z89">
    <cfRule type="cellIs" dxfId="753" priority="952" operator="greaterThan">
      <formula>Y89</formula>
    </cfRule>
  </conditionalFormatting>
  <conditionalFormatting sqref="Z89">
    <cfRule type="cellIs" dxfId="752" priority="951" operator="greaterThan">
      <formula>Y89</formula>
    </cfRule>
  </conditionalFormatting>
  <conditionalFormatting sqref="Z89">
    <cfRule type="cellIs" dxfId="751" priority="950" operator="greaterThan">
      <formula>Y89</formula>
    </cfRule>
  </conditionalFormatting>
  <conditionalFormatting sqref="Z89">
    <cfRule type="cellIs" dxfId="750" priority="949" operator="greaterThan">
      <formula>Y89</formula>
    </cfRule>
  </conditionalFormatting>
  <conditionalFormatting sqref="Z89">
    <cfRule type="cellIs" dxfId="749" priority="948" operator="greaterThan">
      <formula>Y89</formula>
    </cfRule>
  </conditionalFormatting>
  <conditionalFormatting sqref="Z89">
    <cfRule type="cellIs" dxfId="748" priority="947" operator="greaterThan">
      <formula>Y89</formula>
    </cfRule>
  </conditionalFormatting>
  <conditionalFormatting sqref="Z89">
    <cfRule type="cellIs" dxfId="747" priority="946" operator="greaterThan">
      <formula>Y89</formula>
    </cfRule>
  </conditionalFormatting>
  <conditionalFormatting sqref="Z89">
    <cfRule type="cellIs" dxfId="746" priority="945" operator="greaterThan">
      <formula>Y89</formula>
    </cfRule>
  </conditionalFormatting>
  <conditionalFormatting sqref="Z89">
    <cfRule type="cellIs" dxfId="745" priority="944" operator="greaterThan">
      <formula>Y89</formula>
    </cfRule>
  </conditionalFormatting>
  <conditionalFormatting sqref="Z89">
    <cfRule type="cellIs" dxfId="744" priority="943" operator="greaterThan">
      <formula>Y89</formula>
    </cfRule>
  </conditionalFormatting>
  <conditionalFormatting sqref="Z89">
    <cfRule type="cellIs" dxfId="743" priority="942" operator="greaterThan">
      <formula>Y89</formula>
    </cfRule>
  </conditionalFormatting>
  <conditionalFormatting sqref="Z89">
    <cfRule type="cellIs" dxfId="742" priority="941" operator="greaterThan">
      <formula>Y89</formula>
    </cfRule>
  </conditionalFormatting>
  <conditionalFormatting sqref="Z89">
    <cfRule type="cellIs" dxfId="741" priority="940" operator="greaterThan">
      <formula>Y89</formula>
    </cfRule>
  </conditionalFormatting>
  <conditionalFormatting sqref="Z89">
    <cfRule type="cellIs" dxfId="740" priority="939" operator="greaterThan">
      <formula>Y89</formula>
    </cfRule>
  </conditionalFormatting>
  <conditionalFormatting sqref="Z89">
    <cfRule type="cellIs" dxfId="739" priority="938" operator="greaterThan">
      <formula>Y89</formula>
    </cfRule>
  </conditionalFormatting>
  <conditionalFormatting sqref="Z89">
    <cfRule type="cellIs" dxfId="738" priority="937" operator="greaterThan">
      <formula>Y89</formula>
    </cfRule>
  </conditionalFormatting>
  <conditionalFormatting sqref="Z89">
    <cfRule type="cellIs" dxfId="737" priority="936" operator="greaterThan">
      <formula>Y89</formula>
    </cfRule>
  </conditionalFormatting>
  <conditionalFormatting sqref="Z89">
    <cfRule type="cellIs" dxfId="736" priority="935" operator="greaterThan">
      <formula>Y89</formula>
    </cfRule>
  </conditionalFormatting>
  <conditionalFormatting sqref="Z89">
    <cfRule type="cellIs" dxfId="735" priority="934" operator="greaterThan">
      <formula>Y89</formula>
    </cfRule>
  </conditionalFormatting>
  <conditionalFormatting sqref="Z89">
    <cfRule type="cellIs" dxfId="734" priority="933" operator="greaterThan">
      <formula>Y89</formula>
    </cfRule>
  </conditionalFormatting>
  <conditionalFormatting sqref="Z89">
    <cfRule type="cellIs" dxfId="733" priority="932" operator="greaterThan">
      <formula>Y89</formula>
    </cfRule>
  </conditionalFormatting>
  <conditionalFormatting sqref="Z89">
    <cfRule type="cellIs" dxfId="732" priority="931" operator="greaterThan">
      <formula>Y89</formula>
    </cfRule>
  </conditionalFormatting>
  <conditionalFormatting sqref="Z89">
    <cfRule type="cellIs" dxfId="731" priority="930" operator="greaterThan">
      <formula>Y89</formula>
    </cfRule>
  </conditionalFormatting>
  <conditionalFormatting sqref="Z89">
    <cfRule type="cellIs" dxfId="730" priority="929" operator="greaterThan">
      <formula>Y89</formula>
    </cfRule>
  </conditionalFormatting>
  <conditionalFormatting sqref="Z89">
    <cfRule type="cellIs" dxfId="729" priority="928" operator="greaterThan">
      <formula>Y89</formula>
    </cfRule>
  </conditionalFormatting>
  <conditionalFormatting sqref="Z89">
    <cfRule type="cellIs" dxfId="728" priority="927" operator="greaterThan">
      <formula>Y89</formula>
    </cfRule>
  </conditionalFormatting>
  <conditionalFormatting sqref="Z89">
    <cfRule type="cellIs" dxfId="727" priority="926" operator="greaterThan">
      <formula>Y89</formula>
    </cfRule>
  </conditionalFormatting>
  <conditionalFormatting sqref="Z89">
    <cfRule type="cellIs" dxfId="726" priority="925" operator="greaterThan">
      <formula>Y89</formula>
    </cfRule>
  </conditionalFormatting>
  <conditionalFormatting sqref="Z89">
    <cfRule type="cellIs" dxfId="725" priority="924" operator="greaterThan">
      <formula>Y89</formula>
    </cfRule>
  </conditionalFormatting>
  <conditionalFormatting sqref="Z89">
    <cfRule type="cellIs" dxfId="724" priority="923" operator="greaterThan">
      <formula>Y89</formula>
    </cfRule>
  </conditionalFormatting>
  <conditionalFormatting sqref="Z89">
    <cfRule type="cellIs" dxfId="723" priority="922" operator="greaterThan">
      <formula>Y89</formula>
    </cfRule>
  </conditionalFormatting>
  <conditionalFormatting sqref="Z89">
    <cfRule type="cellIs" dxfId="722" priority="921" operator="greaterThan">
      <formula>Y89</formula>
    </cfRule>
  </conditionalFormatting>
  <conditionalFormatting sqref="Z89">
    <cfRule type="cellIs" dxfId="721" priority="920" operator="greaterThan">
      <formula>Y89</formula>
    </cfRule>
  </conditionalFormatting>
  <conditionalFormatting sqref="Z89">
    <cfRule type="cellIs" dxfId="720" priority="919" operator="greaterThan">
      <formula>Y89</formula>
    </cfRule>
  </conditionalFormatting>
  <conditionalFormatting sqref="Z89">
    <cfRule type="cellIs" dxfId="719" priority="918" operator="greaterThan">
      <formula>Y89</formula>
    </cfRule>
  </conditionalFormatting>
  <conditionalFormatting sqref="Z85">
    <cfRule type="cellIs" dxfId="718" priority="917" operator="greaterThan">
      <formula>Y85</formula>
    </cfRule>
  </conditionalFormatting>
  <conditionalFormatting sqref="Z85">
    <cfRule type="cellIs" dxfId="717" priority="916" operator="greaterThan">
      <formula>Y85</formula>
    </cfRule>
  </conditionalFormatting>
  <conditionalFormatting sqref="Z85">
    <cfRule type="cellIs" dxfId="716" priority="915" operator="greaterThan">
      <formula>Y85</formula>
    </cfRule>
  </conditionalFormatting>
  <conditionalFormatting sqref="Z85">
    <cfRule type="cellIs" dxfId="715" priority="914" operator="greaterThan">
      <formula>Y85</formula>
    </cfRule>
  </conditionalFormatting>
  <conditionalFormatting sqref="Z85">
    <cfRule type="cellIs" dxfId="714" priority="913" operator="greaterThan">
      <formula>Y85</formula>
    </cfRule>
  </conditionalFormatting>
  <conditionalFormatting sqref="Z85">
    <cfRule type="cellIs" dxfId="713" priority="912" operator="greaterThan">
      <formula>Y85</formula>
    </cfRule>
  </conditionalFormatting>
  <conditionalFormatting sqref="Z85">
    <cfRule type="cellIs" dxfId="712" priority="911" operator="greaterThan">
      <formula>Y85</formula>
    </cfRule>
  </conditionalFormatting>
  <conditionalFormatting sqref="Z85">
    <cfRule type="cellIs" dxfId="711" priority="910" operator="greaterThan">
      <formula>Y85</formula>
    </cfRule>
  </conditionalFormatting>
  <conditionalFormatting sqref="Z35">
    <cfRule type="cellIs" dxfId="710" priority="909" operator="greaterThan">
      <formula>Y35</formula>
    </cfRule>
  </conditionalFormatting>
  <conditionalFormatting sqref="Z35">
    <cfRule type="cellIs" dxfId="709" priority="908" operator="greaterThan">
      <formula>Y35</formula>
    </cfRule>
  </conditionalFormatting>
  <conditionalFormatting sqref="Z35">
    <cfRule type="cellIs" dxfId="708" priority="907" operator="greaterThan">
      <formula>Y35</formula>
    </cfRule>
  </conditionalFormatting>
  <conditionalFormatting sqref="Z35">
    <cfRule type="cellIs" dxfId="707" priority="906" operator="greaterThan">
      <formula>Y35</formula>
    </cfRule>
  </conditionalFormatting>
  <conditionalFormatting sqref="Z35">
    <cfRule type="cellIs" dxfId="706" priority="905" operator="greaterThan">
      <formula>Y35</formula>
    </cfRule>
  </conditionalFormatting>
  <conditionalFormatting sqref="Z35">
    <cfRule type="cellIs" dxfId="705" priority="904" operator="greaterThan">
      <formula>Y35</formula>
    </cfRule>
  </conditionalFormatting>
  <conditionalFormatting sqref="Z35">
    <cfRule type="cellIs" dxfId="704" priority="903" operator="greaterThan">
      <formula>Y35</formula>
    </cfRule>
  </conditionalFormatting>
  <conditionalFormatting sqref="Z35">
    <cfRule type="cellIs" dxfId="703" priority="902" operator="greaterThan">
      <formula>Y35</formula>
    </cfRule>
  </conditionalFormatting>
  <conditionalFormatting sqref="Z35">
    <cfRule type="cellIs" dxfId="702" priority="901" operator="greaterThan">
      <formula>Y35</formula>
    </cfRule>
  </conditionalFormatting>
  <conditionalFormatting sqref="Z35">
    <cfRule type="cellIs" dxfId="701" priority="900" operator="greaterThan">
      <formula>Y35</formula>
    </cfRule>
  </conditionalFormatting>
  <conditionalFormatting sqref="Z35">
    <cfRule type="cellIs" dxfId="700" priority="899" operator="greaterThan">
      <formula>Y35</formula>
    </cfRule>
  </conditionalFormatting>
  <conditionalFormatting sqref="Z35">
    <cfRule type="cellIs" dxfId="699" priority="898" operator="greaterThan">
      <formula>Y35</formula>
    </cfRule>
  </conditionalFormatting>
  <conditionalFormatting sqref="Z35">
    <cfRule type="cellIs" dxfId="698" priority="897" operator="greaterThan">
      <formula>Y35</formula>
    </cfRule>
  </conditionalFormatting>
  <conditionalFormatting sqref="Z35">
    <cfRule type="cellIs" dxfId="697" priority="896" operator="greaterThan">
      <formula>Y35</formula>
    </cfRule>
  </conditionalFormatting>
  <conditionalFormatting sqref="Z35">
    <cfRule type="cellIs" dxfId="696" priority="895" operator="greaterThan">
      <formula>Y35</formula>
    </cfRule>
  </conditionalFormatting>
  <conditionalFormatting sqref="Z35">
    <cfRule type="cellIs" dxfId="695" priority="894" operator="greaterThan">
      <formula>Y35</formula>
    </cfRule>
  </conditionalFormatting>
  <conditionalFormatting sqref="Z35">
    <cfRule type="cellIs" dxfId="694" priority="893" operator="greaterThan">
      <formula>Y35</formula>
    </cfRule>
  </conditionalFormatting>
  <conditionalFormatting sqref="Z35">
    <cfRule type="cellIs" dxfId="693" priority="892" operator="greaterThan">
      <formula>Y35</formula>
    </cfRule>
  </conditionalFormatting>
  <conditionalFormatting sqref="Z35">
    <cfRule type="cellIs" dxfId="692" priority="891" operator="greaterThan">
      <formula>Y35</formula>
    </cfRule>
  </conditionalFormatting>
  <conditionalFormatting sqref="Z35">
    <cfRule type="cellIs" dxfId="691" priority="890" operator="greaterThan">
      <formula>Y35</formula>
    </cfRule>
  </conditionalFormatting>
  <conditionalFormatting sqref="Z35">
    <cfRule type="cellIs" dxfId="690" priority="889" operator="greaterThan">
      <formula>Y35</formula>
    </cfRule>
  </conditionalFormatting>
  <conditionalFormatting sqref="AC85">
    <cfRule type="cellIs" dxfId="689" priority="888" operator="greaterThan">
      <formula>AB85</formula>
    </cfRule>
  </conditionalFormatting>
  <conditionalFormatting sqref="AC85">
    <cfRule type="cellIs" dxfId="688" priority="887" operator="greaterThan">
      <formula>AB85</formula>
    </cfRule>
  </conditionalFormatting>
  <conditionalFormatting sqref="AC85">
    <cfRule type="cellIs" dxfId="687" priority="886" operator="greaterThan">
      <formula>AB85</formula>
    </cfRule>
  </conditionalFormatting>
  <conditionalFormatting sqref="AC85">
    <cfRule type="cellIs" dxfId="686" priority="885" operator="greaterThan">
      <formula>AB85</formula>
    </cfRule>
  </conditionalFormatting>
  <conditionalFormatting sqref="AC85">
    <cfRule type="cellIs" dxfId="685" priority="884" operator="greaterThan">
      <formula>AB85</formula>
    </cfRule>
  </conditionalFormatting>
  <conditionalFormatting sqref="AC85">
    <cfRule type="cellIs" dxfId="684" priority="883" operator="greaterThan">
      <formula>AB85</formula>
    </cfRule>
  </conditionalFormatting>
  <conditionalFormatting sqref="AC85">
    <cfRule type="cellIs" dxfId="683" priority="882" operator="greaterThan">
      <formula>AB85</formula>
    </cfRule>
  </conditionalFormatting>
  <conditionalFormatting sqref="AC85">
    <cfRule type="cellIs" dxfId="682" priority="881" operator="greaterThan">
      <formula>AB85</formula>
    </cfRule>
  </conditionalFormatting>
  <conditionalFormatting sqref="AC85">
    <cfRule type="cellIs" dxfId="681" priority="880" operator="greaterThan">
      <formula>AB85</formula>
    </cfRule>
  </conditionalFormatting>
  <conditionalFormatting sqref="AI72:AI73">
    <cfRule type="cellIs" dxfId="680" priority="879" operator="greaterThan">
      <formula>AH72</formula>
    </cfRule>
  </conditionalFormatting>
  <conditionalFormatting sqref="AL72:AL73">
    <cfRule type="cellIs" dxfId="679" priority="878" operator="greaterThan">
      <formula>AK72</formula>
    </cfRule>
  </conditionalFormatting>
  <conditionalFormatting sqref="AC35">
    <cfRule type="cellIs" dxfId="678" priority="877" operator="greaterThan">
      <formula>AB35</formula>
    </cfRule>
  </conditionalFormatting>
  <conditionalFormatting sqref="AC35">
    <cfRule type="cellIs" dxfId="677" priority="876" operator="greaterThan">
      <formula>AB35</formula>
    </cfRule>
  </conditionalFormatting>
  <conditionalFormatting sqref="AC35">
    <cfRule type="cellIs" dxfId="676" priority="875" operator="greaterThan">
      <formula>AB35</formula>
    </cfRule>
  </conditionalFormatting>
  <conditionalFormatting sqref="AC35">
    <cfRule type="cellIs" dxfId="675" priority="874" operator="greaterThan">
      <formula>AB35</formula>
    </cfRule>
  </conditionalFormatting>
  <conditionalFormatting sqref="AC35">
    <cfRule type="cellIs" dxfId="674" priority="873" operator="greaterThan">
      <formula>AB35</formula>
    </cfRule>
  </conditionalFormatting>
  <conditionalFormatting sqref="AC35">
    <cfRule type="cellIs" dxfId="673" priority="872" operator="greaterThan">
      <formula>AB35</formula>
    </cfRule>
  </conditionalFormatting>
  <conditionalFormatting sqref="AC35">
    <cfRule type="cellIs" dxfId="672" priority="871" operator="greaterThan">
      <formula>AB35</formula>
    </cfRule>
  </conditionalFormatting>
  <conditionalFormatting sqref="AC35">
    <cfRule type="cellIs" dxfId="671" priority="870" operator="greaterThan">
      <formula>AB35</formula>
    </cfRule>
  </conditionalFormatting>
  <conditionalFormatting sqref="AC35">
    <cfRule type="cellIs" dxfId="670" priority="869" operator="greaterThan">
      <formula>AB35</formula>
    </cfRule>
  </conditionalFormatting>
  <conditionalFormatting sqref="AC35">
    <cfRule type="cellIs" dxfId="669" priority="868" operator="greaterThan">
      <formula>AB35</formula>
    </cfRule>
  </conditionalFormatting>
  <conditionalFormatting sqref="AC35">
    <cfRule type="cellIs" dxfId="668" priority="867" operator="greaterThan">
      <formula>AB35</formula>
    </cfRule>
  </conditionalFormatting>
  <conditionalFormatting sqref="AC35">
    <cfRule type="cellIs" dxfId="667" priority="866" operator="greaterThan">
      <formula>AB35</formula>
    </cfRule>
  </conditionalFormatting>
  <conditionalFormatting sqref="AC35">
    <cfRule type="cellIs" dxfId="666" priority="865" operator="greaterThan">
      <formula>AB35</formula>
    </cfRule>
  </conditionalFormatting>
  <conditionalFormatting sqref="AC35">
    <cfRule type="cellIs" dxfId="665" priority="864" operator="greaterThan">
      <formula>AB35</formula>
    </cfRule>
  </conditionalFormatting>
  <conditionalFormatting sqref="AC35">
    <cfRule type="cellIs" dxfId="664" priority="863" operator="greaterThan">
      <formula>AB35</formula>
    </cfRule>
  </conditionalFormatting>
  <conditionalFormatting sqref="AC35">
    <cfRule type="cellIs" dxfId="663" priority="862" operator="greaterThan">
      <formula>AB35</formula>
    </cfRule>
  </conditionalFormatting>
  <conditionalFormatting sqref="AC35">
    <cfRule type="cellIs" dxfId="662" priority="861" operator="greaterThan">
      <formula>AB35</formula>
    </cfRule>
  </conditionalFormatting>
  <conditionalFormatting sqref="AC35">
    <cfRule type="cellIs" dxfId="661" priority="860" operator="greaterThan">
      <formula>AB35</formula>
    </cfRule>
  </conditionalFormatting>
  <conditionalFormatting sqref="AC35">
    <cfRule type="cellIs" dxfId="660" priority="859" operator="greaterThan">
      <formula>AB35</formula>
    </cfRule>
  </conditionalFormatting>
  <conditionalFormatting sqref="AC35">
    <cfRule type="cellIs" dxfId="659" priority="858" operator="greaterThan">
      <formula>AB35</formula>
    </cfRule>
  </conditionalFormatting>
  <conditionalFormatting sqref="AC35">
    <cfRule type="cellIs" dxfId="658" priority="857" operator="greaterThan">
      <formula>AB35</formula>
    </cfRule>
  </conditionalFormatting>
  <conditionalFormatting sqref="AC35">
    <cfRule type="cellIs" dxfId="657" priority="856" operator="greaterThan">
      <formula>AB35</formula>
    </cfRule>
  </conditionalFormatting>
  <conditionalFormatting sqref="AC35">
    <cfRule type="cellIs" dxfId="656" priority="855" operator="greaterThan">
      <formula>AB35</formula>
    </cfRule>
  </conditionalFormatting>
  <conditionalFormatting sqref="AC35">
    <cfRule type="cellIs" dxfId="655" priority="854" operator="greaterThan">
      <formula>AB35</formula>
    </cfRule>
  </conditionalFormatting>
  <conditionalFormatting sqref="AC45">
    <cfRule type="cellIs" dxfId="654" priority="853" operator="greaterThan">
      <formula>AB45</formula>
    </cfRule>
  </conditionalFormatting>
  <conditionalFormatting sqref="AC45">
    <cfRule type="cellIs" dxfId="653" priority="852" operator="greaterThan">
      <formula>AB45</formula>
    </cfRule>
  </conditionalFormatting>
  <conditionalFormatting sqref="AC45">
    <cfRule type="cellIs" dxfId="652" priority="851" operator="greaterThan">
      <formula>AB45</formula>
    </cfRule>
  </conditionalFormatting>
  <conditionalFormatting sqref="AF45">
    <cfRule type="cellIs" dxfId="651" priority="850" operator="greaterThan">
      <formula>AE45</formula>
    </cfRule>
  </conditionalFormatting>
  <conditionalFormatting sqref="AF45">
    <cfRule type="cellIs" dxfId="650" priority="849" operator="greaterThan">
      <formula>AE45</formula>
    </cfRule>
  </conditionalFormatting>
  <conditionalFormatting sqref="AF45">
    <cfRule type="cellIs" dxfId="649" priority="848" operator="greaterThan">
      <formula>AE45</formula>
    </cfRule>
  </conditionalFormatting>
  <conditionalFormatting sqref="AI49:AI50">
    <cfRule type="cellIs" dxfId="648" priority="845" operator="greaterThan">
      <formula>AH49</formula>
    </cfRule>
  </conditionalFormatting>
  <conditionalFormatting sqref="AL49:AL50">
    <cfRule type="cellIs" dxfId="647" priority="844" operator="greaterThan">
      <formula>AK49</formula>
    </cfRule>
  </conditionalFormatting>
  <conditionalFormatting sqref="AI89:AI90">
    <cfRule type="cellIs" dxfId="646" priority="843" operator="greaterThan">
      <formula>AH89</formula>
    </cfRule>
  </conditionalFormatting>
  <conditionalFormatting sqref="AI89:AI90">
    <cfRule type="cellIs" dxfId="645" priority="842" operator="greaterThan">
      <formula>AH89</formula>
    </cfRule>
  </conditionalFormatting>
  <conditionalFormatting sqref="AI89:AI90">
    <cfRule type="cellIs" dxfId="644" priority="841" operator="greaterThan">
      <formula>AH89</formula>
    </cfRule>
  </conditionalFormatting>
  <conditionalFormatting sqref="AI89:AI90">
    <cfRule type="cellIs" dxfId="643" priority="840" operator="greaterThan">
      <formula>AH89</formula>
    </cfRule>
  </conditionalFormatting>
  <conditionalFormatting sqref="AI89:AI90">
    <cfRule type="cellIs" dxfId="642" priority="839" operator="greaterThan">
      <formula>AH89</formula>
    </cfRule>
  </conditionalFormatting>
  <conditionalFormatting sqref="AI89:AI90">
    <cfRule type="cellIs" dxfId="641" priority="838" operator="greaterThan">
      <formula>AH89</formula>
    </cfRule>
  </conditionalFormatting>
  <conditionalFormatting sqref="AI89:AI90">
    <cfRule type="cellIs" dxfId="640" priority="837" operator="greaterThan">
      <formula>AH89</formula>
    </cfRule>
  </conditionalFormatting>
  <conditionalFormatting sqref="AI89:AI90">
    <cfRule type="cellIs" dxfId="639" priority="836" operator="greaterThan">
      <formula>AH89</formula>
    </cfRule>
  </conditionalFormatting>
  <conditionalFormatting sqref="AI89:AI90">
    <cfRule type="cellIs" dxfId="638" priority="835" operator="greaterThan">
      <formula>AH89</formula>
    </cfRule>
  </conditionalFormatting>
  <conditionalFormatting sqref="AI89:AI90">
    <cfRule type="cellIs" dxfId="637" priority="834" operator="greaterThan">
      <formula>AH89</formula>
    </cfRule>
  </conditionalFormatting>
  <conditionalFormatting sqref="AI89:AI90">
    <cfRule type="cellIs" dxfId="636" priority="833" operator="greaterThan">
      <formula>AH89</formula>
    </cfRule>
  </conditionalFormatting>
  <conditionalFormatting sqref="AF85">
    <cfRule type="cellIs" dxfId="635" priority="832" operator="greaterThan">
      <formula>AE85</formula>
    </cfRule>
  </conditionalFormatting>
  <conditionalFormatting sqref="AF85">
    <cfRule type="cellIs" dxfId="634" priority="831" operator="greaterThan">
      <formula>AE85</formula>
    </cfRule>
  </conditionalFormatting>
  <conditionalFormatting sqref="AF85">
    <cfRule type="cellIs" dxfId="633" priority="830" operator="greaterThan">
      <formula>AE85</formula>
    </cfRule>
  </conditionalFormatting>
  <conditionalFormatting sqref="AF85">
    <cfRule type="cellIs" dxfId="632" priority="829" operator="greaterThan">
      <formula>AE85</formula>
    </cfRule>
  </conditionalFormatting>
  <conditionalFormatting sqref="AF85">
    <cfRule type="cellIs" dxfId="631" priority="828" operator="greaterThan">
      <formula>AE85</formula>
    </cfRule>
  </conditionalFormatting>
  <conditionalFormatting sqref="AF85">
    <cfRule type="cellIs" dxfId="630" priority="827" operator="greaterThan">
      <formula>AE85</formula>
    </cfRule>
  </conditionalFormatting>
  <conditionalFormatting sqref="AF85">
    <cfRule type="cellIs" dxfId="629" priority="826" operator="greaterThan">
      <formula>AE85</formula>
    </cfRule>
  </conditionalFormatting>
  <conditionalFormatting sqref="AF85">
    <cfRule type="cellIs" dxfId="628" priority="825" operator="greaterThan">
      <formula>AE85</formula>
    </cfRule>
  </conditionalFormatting>
  <conditionalFormatting sqref="AF85">
    <cfRule type="cellIs" dxfId="627" priority="824" operator="greaterThan">
      <formula>AE85</formula>
    </cfRule>
  </conditionalFormatting>
  <conditionalFormatting sqref="AF85">
    <cfRule type="cellIs" dxfId="626" priority="823" operator="greaterThan">
      <formula>AE85</formula>
    </cfRule>
  </conditionalFormatting>
  <conditionalFormatting sqref="AF35">
    <cfRule type="cellIs" dxfId="625" priority="822" operator="greaterThan">
      <formula>AE35</formula>
    </cfRule>
  </conditionalFormatting>
  <conditionalFormatting sqref="AF35">
    <cfRule type="cellIs" dxfId="624" priority="821" operator="greaterThan">
      <formula>AE35</formula>
    </cfRule>
  </conditionalFormatting>
  <conditionalFormatting sqref="AF35">
    <cfRule type="cellIs" dxfId="623" priority="820" operator="greaterThan">
      <formula>AE35</formula>
    </cfRule>
  </conditionalFormatting>
  <conditionalFormatting sqref="AF35">
    <cfRule type="cellIs" dxfId="622" priority="819" operator="greaterThan">
      <formula>AE35</formula>
    </cfRule>
  </conditionalFormatting>
  <conditionalFormatting sqref="AF35">
    <cfRule type="cellIs" dxfId="621" priority="818" operator="greaterThan">
      <formula>AE35</formula>
    </cfRule>
  </conditionalFormatting>
  <conditionalFormatting sqref="AF35">
    <cfRule type="cellIs" dxfId="620" priority="817" operator="greaterThan">
      <formula>AE35</formula>
    </cfRule>
  </conditionalFormatting>
  <conditionalFormatting sqref="AF35">
    <cfRule type="cellIs" dxfId="619" priority="816" operator="greaterThan">
      <formula>AE35</formula>
    </cfRule>
  </conditionalFormatting>
  <conditionalFormatting sqref="AF35">
    <cfRule type="cellIs" dxfId="618" priority="815" operator="greaterThan">
      <formula>AE35</formula>
    </cfRule>
  </conditionalFormatting>
  <conditionalFormatting sqref="AF35">
    <cfRule type="cellIs" dxfId="617" priority="814" operator="greaterThan">
      <formula>AE35</formula>
    </cfRule>
  </conditionalFormatting>
  <conditionalFormatting sqref="AF35">
    <cfRule type="cellIs" dxfId="616" priority="813" operator="greaterThan">
      <formula>AE35</formula>
    </cfRule>
  </conditionalFormatting>
  <conditionalFormatting sqref="AF35">
    <cfRule type="cellIs" dxfId="615" priority="812" operator="greaterThan">
      <formula>AE35</formula>
    </cfRule>
  </conditionalFormatting>
  <conditionalFormatting sqref="AF35">
    <cfRule type="cellIs" dxfId="614" priority="811" operator="greaterThan">
      <formula>AE35</formula>
    </cfRule>
  </conditionalFormatting>
  <conditionalFormatting sqref="AF35">
    <cfRule type="cellIs" dxfId="613" priority="810" operator="greaterThan">
      <formula>AE35</formula>
    </cfRule>
  </conditionalFormatting>
  <conditionalFormatting sqref="AF35">
    <cfRule type="cellIs" dxfId="612" priority="809" operator="greaterThan">
      <formula>AE35</formula>
    </cfRule>
  </conditionalFormatting>
  <conditionalFormatting sqref="AF35">
    <cfRule type="cellIs" dxfId="611" priority="808" operator="greaterThan">
      <formula>AE35</formula>
    </cfRule>
  </conditionalFormatting>
  <conditionalFormatting sqref="AF35">
    <cfRule type="cellIs" dxfId="610" priority="807" operator="greaterThan">
      <formula>AE35</formula>
    </cfRule>
  </conditionalFormatting>
  <conditionalFormatting sqref="AF35">
    <cfRule type="cellIs" dxfId="609" priority="806" operator="greaterThan">
      <formula>AE35</formula>
    </cfRule>
  </conditionalFormatting>
  <conditionalFormatting sqref="AF35">
    <cfRule type="cellIs" dxfId="608" priority="805" operator="greaterThan">
      <formula>AE35</formula>
    </cfRule>
  </conditionalFormatting>
  <conditionalFormatting sqref="AF35">
    <cfRule type="cellIs" dxfId="607" priority="804" operator="greaterThan">
      <formula>AE35</formula>
    </cfRule>
  </conditionalFormatting>
  <conditionalFormatting sqref="AF35">
    <cfRule type="cellIs" dxfId="606" priority="803" operator="greaterThan">
      <formula>AE35</formula>
    </cfRule>
  </conditionalFormatting>
  <conditionalFormatting sqref="AF35">
    <cfRule type="cellIs" dxfId="605" priority="802" operator="greaterThan">
      <formula>AE35</formula>
    </cfRule>
  </conditionalFormatting>
  <conditionalFormatting sqref="AF35">
    <cfRule type="cellIs" dxfId="604" priority="801" operator="greaterThan">
      <formula>AE35</formula>
    </cfRule>
  </conditionalFormatting>
  <conditionalFormatting sqref="AF35">
    <cfRule type="cellIs" dxfId="603" priority="800" operator="greaterThan">
      <formula>AE35</formula>
    </cfRule>
  </conditionalFormatting>
  <conditionalFormatting sqref="AF35">
    <cfRule type="cellIs" dxfId="602" priority="799" operator="greaterThan">
      <formula>AE35</formula>
    </cfRule>
  </conditionalFormatting>
  <conditionalFormatting sqref="AF35">
    <cfRule type="cellIs" dxfId="601" priority="798" operator="greaterThan">
      <formula>AE35</formula>
    </cfRule>
  </conditionalFormatting>
  <conditionalFormatting sqref="AF35">
    <cfRule type="cellIs" dxfId="600" priority="797" operator="greaterThan">
      <formula>AE35</formula>
    </cfRule>
  </conditionalFormatting>
  <conditionalFormatting sqref="AF35">
    <cfRule type="cellIs" dxfId="599" priority="796" operator="greaterThan">
      <formula>AE35</formula>
    </cfRule>
  </conditionalFormatting>
  <conditionalFormatting sqref="AI85">
    <cfRule type="cellIs" dxfId="598" priority="795" operator="greaterThan">
      <formula>AH85</formula>
    </cfRule>
  </conditionalFormatting>
  <conditionalFormatting sqref="AI85">
    <cfRule type="cellIs" dxfId="597" priority="794" operator="greaterThan">
      <formula>AH85</formula>
    </cfRule>
  </conditionalFormatting>
  <conditionalFormatting sqref="AI85">
    <cfRule type="cellIs" dxfId="596" priority="793" operator="greaterThan">
      <formula>AH85</formula>
    </cfRule>
  </conditionalFormatting>
  <conditionalFormatting sqref="AI85">
    <cfRule type="cellIs" dxfId="595" priority="792" operator="greaterThan">
      <formula>AH85</formula>
    </cfRule>
  </conditionalFormatting>
  <conditionalFormatting sqref="AI85">
    <cfRule type="cellIs" dxfId="594" priority="791" operator="greaterThan">
      <formula>AH85</formula>
    </cfRule>
  </conditionalFormatting>
  <conditionalFormatting sqref="AI85">
    <cfRule type="cellIs" dxfId="593" priority="790" operator="greaterThan">
      <formula>AH85</formula>
    </cfRule>
  </conditionalFormatting>
  <conditionalFormatting sqref="AI85">
    <cfRule type="cellIs" dxfId="592" priority="789" operator="greaterThan">
      <formula>AH85</formula>
    </cfRule>
  </conditionalFormatting>
  <conditionalFormatting sqref="AI85">
    <cfRule type="cellIs" dxfId="591" priority="788" operator="greaterThan">
      <formula>AH85</formula>
    </cfRule>
  </conditionalFormatting>
  <conditionalFormatting sqref="AI85">
    <cfRule type="cellIs" dxfId="590" priority="787" operator="greaterThan">
      <formula>AH85</formula>
    </cfRule>
  </conditionalFormatting>
  <conditionalFormatting sqref="AI85">
    <cfRule type="cellIs" dxfId="589" priority="786" operator="greaterThan">
      <formula>AH85</formula>
    </cfRule>
  </conditionalFormatting>
  <conditionalFormatting sqref="AI85">
    <cfRule type="cellIs" dxfId="588" priority="785" operator="greaterThan">
      <formula>AH85</formula>
    </cfRule>
  </conditionalFormatting>
  <conditionalFormatting sqref="AL85">
    <cfRule type="cellIs" dxfId="587" priority="784" operator="greaterThan">
      <formula>AK85</formula>
    </cfRule>
  </conditionalFormatting>
  <conditionalFormatting sqref="AL85">
    <cfRule type="cellIs" dxfId="586" priority="783" operator="greaterThan">
      <formula>AK85</formula>
    </cfRule>
  </conditionalFormatting>
  <conditionalFormatting sqref="AL85">
    <cfRule type="cellIs" dxfId="585" priority="782" operator="greaterThan">
      <formula>AK85</formula>
    </cfRule>
  </conditionalFormatting>
  <conditionalFormatting sqref="AL85">
    <cfRule type="cellIs" dxfId="584" priority="781" operator="greaterThan">
      <formula>AK85</formula>
    </cfRule>
  </conditionalFormatting>
  <conditionalFormatting sqref="AL85">
    <cfRule type="cellIs" dxfId="583" priority="780" operator="greaterThan">
      <formula>AK85</formula>
    </cfRule>
  </conditionalFormatting>
  <conditionalFormatting sqref="AL85">
    <cfRule type="cellIs" dxfId="582" priority="779" operator="greaterThan">
      <formula>AK85</formula>
    </cfRule>
  </conditionalFormatting>
  <conditionalFormatting sqref="AL85">
    <cfRule type="cellIs" dxfId="581" priority="778" operator="greaterThan">
      <formula>AK85</formula>
    </cfRule>
  </conditionalFormatting>
  <conditionalFormatting sqref="AL85">
    <cfRule type="cellIs" dxfId="580" priority="777" operator="greaterThan">
      <formula>AK85</formula>
    </cfRule>
  </conditionalFormatting>
  <conditionalFormatting sqref="AL85">
    <cfRule type="cellIs" dxfId="579" priority="776" operator="greaterThan">
      <formula>AK85</formula>
    </cfRule>
  </conditionalFormatting>
  <conditionalFormatting sqref="AL85">
    <cfRule type="cellIs" dxfId="578" priority="775" operator="greaterThan">
      <formula>AK85</formula>
    </cfRule>
  </conditionalFormatting>
  <conditionalFormatting sqref="AL85">
    <cfRule type="cellIs" dxfId="577" priority="774" operator="greaterThan">
      <formula>AK85</formula>
    </cfRule>
  </conditionalFormatting>
  <conditionalFormatting sqref="AL89">
    <cfRule type="cellIs" dxfId="576" priority="773" operator="greaterThan">
      <formula>AK89</formula>
    </cfRule>
  </conditionalFormatting>
  <conditionalFormatting sqref="AL89">
    <cfRule type="cellIs" dxfId="575" priority="772" operator="greaterThan">
      <formula>AK89</formula>
    </cfRule>
  </conditionalFormatting>
  <conditionalFormatting sqref="AL89">
    <cfRule type="cellIs" dxfId="574" priority="771" operator="greaterThan">
      <formula>AK89</formula>
    </cfRule>
  </conditionalFormatting>
  <conditionalFormatting sqref="AL89">
    <cfRule type="cellIs" dxfId="573" priority="770" operator="greaterThan">
      <formula>AK89</formula>
    </cfRule>
  </conditionalFormatting>
  <conditionalFormatting sqref="AL89">
    <cfRule type="cellIs" dxfId="572" priority="769" operator="greaterThan">
      <formula>AK89</formula>
    </cfRule>
  </conditionalFormatting>
  <conditionalFormatting sqref="AL89">
    <cfRule type="cellIs" dxfId="571" priority="768" operator="greaterThan">
      <formula>AK89</formula>
    </cfRule>
  </conditionalFormatting>
  <conditionalFormatting sqref="AL89">
    <cfRule type="cellIs" dxfId="570" priority="767" operator="greaterThan">
      <formula>AK89</formula>
    </cfRule>
  </conditionalFormatting>
  <conditionalFormatting sqref="AL89">
    <cfRule type="cellIs" dxfId="569" priority="766" operator="greaterThan">
      <formula>AK89</formula>
    </cfRule>
  </conditionalFormatting>
  <conditionalFormatting sqref="AL89">
    <cfRule type="cellIs" dxfId="568" priority="765" operator="greaterThan">
      <formula>AK89</formula>
    </cfRule>
  </conditionalFormatting>
  <conditionalFormatting sqref="AL89">
    <cfRule type="cellIs" dxfId="567" priority="764" operator="greaterThan">
      <formula>AK89</formula>
    </cfRule>
  </conditionalFormatting>
  <conditionalFormatting sqref="AL89">
    <cfRule type="cellIs" dxfId="566" priority="763" operator="greaterThan">
      <formula>AK89</formula>
    </cfRule>
  </conditionalFormatting>
  <conditionalFormatting sqref="AL89">
    <cfRule type="cellIs" dxfId="565" priority="762" operator="greaterThan">
      <formula>AK89</formula>
    </cfRule>
  </conditionalFormatting>
  <conditionalFormatting sqref="AL89">
    <cfRule type="cellIs" dxfId="564" priority="761" operator="greaterThan">
      <formula>AK89</formula>
    </cfRule>
  </conditionalFormatting>
  <conditionalFormatting sqref="AL89">
    <cfRule type="cellIs" dxfId="563" priority="760" operator="greaterThan">
      <formula>AK89</formula>
    </cfRule>
  </conditionalFormatting>
  <conditionalFormatting sqref="AL89">
    <cfRule type="cellIs" dxfId="562" priority="759" operator="greaterThan">
      <formula>AK89</formula>
    </cfRule>
  </conditionalFormatting>
  <conditionalFormatting sqref="AL89">
    <cfRule type="cellIs" dxfId="561" priority="758" operator="greaterThan">
      <formula>AK89</formula>
    </cfRule>
  </conditionalFormatting>
  <conditionalFormatting sqref="AL89">
    <cfRule type="cellIs" dxfId="560" priority="757" operator="greaterThan">
      <formula>AK89</formula>
    </cfRule>
  </conditionalFormatting>
  <conditionalFormatting sqref="AL89">
    <cfRule type="cellIs" dxfId="559" priority="756" operator="greaterThan">
      <formula>AK89</formula>
    </cfRule>
  </conditionalFormatting>
  <conditionalFormatting sqref="AL89">
    <cfRule type="cellIs" dxfId="558" priority="755" operator="greaterThan">
      <formula>AK89</formula>
    </cfRule>
  </conditionalFormatting>
  <conditionalFormatting sqref="AL89">
    <cfRule type="cellIs" dxfId="557" priority="754" operator="greaterThan">
      <formula>AK89</formula>
    </cfRule>
  </conditionalFormatting>
  <conditionalFormatting sqref="AL89">
    <cfRule type="cellIs" dxfId="556" priority="753" operator="greaterThan">
      <formula>AK89</formula>
    </cfRule>
  </conditionalFormatting>
  <conditionalFormatting sqref="AL89">
    <cfRule type="cellIs" dxfId="555" priority="752" operator="greaterThan">
      <formula>AK89</formula>
    </cfRule>
  </conditionalFormatting>
  <conditionalFormatting sqref="AL90">
    <cfRule type="cellIs" dxfId="554" priority="751" operator="greaterThan">
      <formula>AK90</formula>
    </cfRule>
  </conditionalFormatting>
  <conditionalFormatting sqref="AL90">
    <cfRule type="cellIs" dxfId="553" priority="750" operator="greaterThan">
      <formula>AK90</formula>
    </cfRule>
  </conditionalFormatting>
  <conditionalFormatting sqref="AL90">
    <cfRule type="cellIs" dxfId="552" priority="749" operator="greaterThan">
      <formula>AK90</formula>
    </cfRule>
  </conditionalFormatting>
  <conditionalFormatting sqref="AL90">
    <cfRule type="cellIs" dxfId="551" priority="748" operator="greaterThan">
      <formula>AK90</formula>
    </cfRule>
  </conditionalFormatting>
  <conditionalFormatting sqref="AL90">
    <cfRule type="cellIs" dxfId="550" priority="747" operator="greaterThan">
      <formula>AK90</formula>
    </cfRule>
  </conditionalFormatting>
  <conditionalFormatting sqref="AL90">
    <cfRule type="cellIs" dxfId="549" priority="746" operator="greaterThan">
      <formula>AK90</formula>
    </cfRule>
  </conditionalFormatting>
  <conditionalFormatting sqref="AL90">
    <cfRule type="cellIs" dxfId="548" priority="745" operator="greaterThan">
      <formula>AK90</formula>
    </cfRule>
  </conditionalFormatting>
  <conditionalFormatting sqref="AL90">
    <cfRule type="cellIs" dxfId="547" priority="744" operator="greaterThan">
      <formula>AK90</formula>
    </cfRule>
  </conditionalFormatting>
  <conditionalFormatting sqref="AL90">
    <cfRule type="cellIs" dxfId="546" priority="743" operator="greaterThan">
      <formula>AK90</formula>
    </cfRule>
  </conditionalFormatting>
  <conditionalFormatting sqref="AL90">
    <cfRule type="cellIs" dxfId="545" priority="742" operator="greaterThan">
      <formula>AK90</formula>
    </cfRule>
  </conditionalFormatting>
  <conditionalFormatting sqref="AL90">
    <cfRule type="cellIs" dxfId="544" priority="741" operator="greaterThan">
      <formula>AK90</formula>
    </cfRule>
  </conditionalFormatting>
  <conditionalFormatting sqref="AL90">
    <cfRule type="cellIs" dxfId="543" priority="740" operator="greaterThan">
      <formula>AK90</formula>
    </cfRule>
  </conditionalFormatting>
  <conditionalFormatting sqref="AL90">
    <cfRule type="cellIs" dxfId="542" priority="739" operator="greaterThan">
      <formula>AK90</formula>
    </cfRule>
  </conditionalFormatting>
  <conditionalFormatting sqref="AL90">
    <cfRule type="cellIs" dxfId="541" priority="738" operator="greaterThan">
      <formula>AK90</formula>
    </cfRule>
  </conditionalFormatting>
  <conditionalFormatting sqref="AL90">
    <cfRule type="cellIs" dxfId="540" priority="737" operator="greaterThan">
      <formula>AK90</formula>
    </cfRule>
  </conditionalFormatting>
  <conditionalFormatting sqref="AL90">
    <cfRule type="cellIs" dxfId="539" priority="736" operator="greaterThan">
      <formula>AK90</formula>
    </cfRule>
  </conditionalFormatting>
  <conditionalFormatting sqref="AL90">
    <cfRule type="cellIs" dxfId="538" priority="735" operator="greaterThan">
      <formula>AK90</formula>
    </cfRule>
  </conditionalFormatting>
  <conditionalFormatting sqref="AL90">
    <cfRule type="cellIs" dxfId="537" priority="734" operator="greaterThan">
      <formula>AK90</formula>
    </cfRule>
  </conditionalFormatting>
  <conditionalFormatting sqref="AL90">
    <cfRule type="cellIs" dxfId="536" priority="733" operator="greaterThan">
      <formula>AK90</formula>
    </cfRule>
  </conditionalFormatting>
  <conditionalFormatting sqref="AL90">
    <cfRule type="cellIs" dxfId="535" priority="732" operator="greaterThan">
      <formula>AK90</formula>
    </cfRule>
  </conditionalFormatting>
  <conditionalFormatting sqref="AL90">
    <cfRule type="cellIs" dxfId="534" priority="731" operator="greaterThan">
      <formula>AK90</formula>
    </cfRule>
  </conditionalFormatting>
  <conditionalFormatting sqref="AL90">
    <cfRule type="cellIs" dxfId="533" priority="730" operator="greaterThan">
      <formula>AK90</formula>
    </cfRule>
  </conditionalFormatting>
  <conditionalFormatting sqref="AI35">
    <cfRule type="cellIs" dxfId="532" priority="729" operator="greaterThan">
      <formula>AH35</formula>
    </cfRule>
  </conditionalFormatting>
  <conditionalFormatting sqref="AI35">
    <cfRule type="cellIs" dxfId="531" priority="728" operator="greaterThan">
      <formula>AH35</formula>
    </cfRule>
  </conditionalFormatting>
  <conditionalFormatting sqref="AI35">
    <cfRule type="cellIs" dxfId="530" priority="727" operator="greaterThan">
      <formula>AH35</formula>
    </cfRule>
  </conditionalFormatting>
  <conditionalFormatting sqref="AI35">
    <cfRule type="cellIs" dxfId="529" priority="726" operator="greaterThan">
      <formula>AH35</formula>
    </cfRule>
  </conditionalFormatting>
  <conditionalFormatting sqref="AI35">
    <cfRule type="cellIs" dxfId="528" priority="725" operator="greaterThan">
      <formula>AH35</formula>
    </cfRule>
  </conditionalFormatting>
  <conditionalFormatting sqref="AI35">
    <cfRule type="cellIs" dxfId="527" priority="724" operator="greaterThan">
      <formula>AH35</formula>
    </cfRule>
  </conditionalFormatting>
  <conditionalFormatting sqref="AI35">
    <cfRule type="cellIs" dxfId="526" priority="723" operator="greaterThan">
      <formula>AH35</formula>
    </cfRule>
  </conditionalFormatting>
  <conditionalFormatting sqref="AI35">
    <cfRule type="cellIs" dxfId="525" priority="722" operator="greaterThan">
      <formula>AH35</formula>
    </cfRule>
  </conditionalFormatting>
  <conditionalFormatting sqref="AI35">
    <cfRule type="cellIs" dxfId="524" priority="721" operator="greaterThan">
      <formula>AH35</formula>
    </cfRule>
  </conditionalFormatting>
  <conditionalFormatting sqref="AI35">
    <cfRule type="cellIs" dxfId="523" priority="720" operator="greaterThan">
      <formula>AH35</formula>
    </cfRule>
  </conditionalFormatting>
  <conditionalFormatting sqref="AI35">
    <cfRule type="cellIs" dxfId="522" priority="719" operator="greaterThan">
      <formula>AH35</formula>
    </cfRule>
  </conditionalFormatting>
  <conditionalFormatting sqref="AI35">
    <cfRule type="cellIs" dxfId="521" priority="718" operator="greaterThan">
      <formula>AH35</formula>
    </cfRule>
  </conditionalFormatting>
  <conditionalFormatting sqref="AI35">
    <cfRule type="cellIs" dxfId="520" priority="717" operator="greaterThan">
      <formula>AH35</formula>
    </cfRule>
  </conditionalFormatting>
  <conditionalFormatting sqref="AI35">
    <cfRule type="cellIs" dxfId="519" priority="716" operator="greaterThan">
      <formula>AH35</formula>
    </cfRule>
  </conditionalFormatting>
  <conditionalFormatting sqref="AI35">
    <cfRule type="cellIs" dxfId="518" priority="715" operator="greaterThan">
      <formula>AH35</formula>
    </cfRule>
  </conditionalFormatting>
  <conditionalFormatting sqref="AI35">
    <cfRule type="cellIs" dxfId="517" priority="714" operator="greaterThan">
      <formula>AH35</formula>
    </cfRule>
  </conditionalFormatting>
  <conditionalFormatting sqref="AI35">
    <cfRule type="cellIs" dxfId="516" priority="713" operator="greaterThan">
      <formula>AH35</formula>
    </cfRule>
  </conditionalFormatting>
  <conditionalFormatting sqref="AI35">
    <cfRule type="cellIs" dxfId="515" priority="712" operator="greaterThan">
      <formula>AH35</formula>
    </cfRule>
  </conditionalFormatting>
  <conditionalFormatting sqref="AI35">
    <cfRule type="cellIs" dxfId="514" priority="711" operator="greaterThan">
      <formula>AH35</formula>
    </cfRule>
  </conditionalFormatting>
  <conditionalFormatting sqref="AI35">
    <cfRule type="cellIs" dxfId="513" priority="710" operator="greaterThan">
      <formula>AH35</formula>
    </cfRule>
  </conditionalFormatting>
  <conditionalFormatting sqref="AI35">
    <cfRule type="cellIs" dxfId="512" priority="709" operator="greaterThan">
      <formula>AH35</formula>
    </cfRule>
  </conditionalFormatting>
  <conditionalFormatting sqref="AI35">
    <cfRule type="cellIs" dxfId="511" priority="708" operator="greaterThan">
      <formula>AH35</formula>
    </cfRule>
  </conditionalFormatting>
  <conditionalFormatting sqref="AI35">
    <cfRule type="cellIs" dxfId="510" priority="707" operator="greaterThan">
      <formula>AH35</formula>
    </cfRule>
  </conditionalFormatting>
  <conditionalFormatting sqref="AI35">
    <cfRule type="cellIs" dxfId="509" priority="706" operator="greaterThan">
      <formula>AH35</formula>
    </cfRule>
  </conditionalFormatting>
  <conditionalFormatting sqref="AI35">
    <cfRule type="cellIs" dxfId="508" priority="705" operator="greaterThan">
      <formula>AH35</formula>
    </cfRule>
  </conditionalFormatting>
  <conditionalFormatting sqref="AI35">
    <cfRule type="cellIs" dxfId="507" priority="704" operator="greaterThan">
      <formula>AH35</formula>
    </cfRule>
  </conditionalFormatting>
  <conditionalFormatting sqref="AI35">
    <cfRule type="cellIs" dxfId="506" priority="703" operator="greaterThan">
      <formula>AH35</formula>
    </cfRule>
  </conditionalFormatting>
  <conditionalFormatting sqref="AI35">
    <cfRule type="cellIs" dxfId="505" priority="702" operator="greaterThan">
      <formula>AH35</formula>
    </cfRule>
  </conditionalFormatting>
  <conditionalFormatting sqref="AI35">
    <cfRule type="cellIs" dxfId="504" priority="701" operator="greaterThan">
      <formula>AH35</formula>
    </cfRule>
  </conditionalFormatting>
  <conditionalFormatting sqref="AI35">
    <cfRule type="cellIs" dxfId="503" priority="700" operator="greaterThan">
      <formula>AH35</formula>
    </cfRule>
  </conditionalFormatting>
  <conditionalFormatting sqref="AL35">
    <cfRule type="cellIs" dxfId="502" priority="699" operator="greaterThan">
      <formula>AK35</formula>
    </cfRule>
  </conditionalFormatting>
  <conditionalFormatting sqref="AL35">
    <cfRule type="cellIs" dxfId="501" priority="698" operator="greaterThan">
      <formula>AK35</formula>
    </cfRule>
  </conditionalFormatting>
  <conditionalFormatting sqref="AL35">
    <cfRule type="cellIs" dxfId="500" priority="697" operator="greaterThan">
      <formula>AK35</formula>
    </cfRule>
  </conditionalFormatting>
  <conditionalFormatting sqref="AL35">
    <cfRule type="cellIs" dxfId="499" priority="696" operator="greaterThan">
      <formula>AK35</formula>
    </cfRule>
  </conditionalFormatting>
  <conditionalFormatting sqref="AL35">
    <cfRule type="cellIs" dxfId="498" priority="695" operator="greaterThan">
      <formula>AK35</formula>
    </cfRule>
  </conditionalFormatting>
  <conditionalFormatting sqref="AL35">
    <cfRule type="cellIs" dxfId="497" priority="694" operator="greaterThan">
      <formula>AK35</formula>
    </cfRule>
  </conditionalFormatting>
  <conditionalFormatting sqref="AL35">
    <cfRule type="cellIs" dxfId="496" priority="693" operator="greaterThan">
      <formula>AK35</formula>
    </cfRule>
  </conditionalFormatting>
  <conditionalFormatting sqref="AL35">
    <cfRule type="cellIs" dxfId="495" priority="692" operator="greaterThan">
      <formula>AK35</formula>
    </cfRule>
  </conditionalFormatting>
  <conditionalFormatting sqref="AL35">
    <cfRule type="cellIs" dxfId="494" priority="691" operator="greaterThan">
      <formula>AK35</formula>
    </cfRule>
  </conditionalFormatting>
  <conditionalFormatting sqref="AL35">
    <cfRule type="cellIs" dxfId="493" priority="690" operator="greaterThan">
      <formula>AK35</formula>
    </cfRule>
  </conditionalFormatting>
  <conditionalFormatting sqref="AL35">
    <cfRule type="cellIs" dxfId="492" priority="689" operator="greaterThan">
      <formula>AK35</formula>
    </cfRule>
  </conditionalFormatting>
  <conditionalFormatting sqref="AL35">
    <cfRule type="cellIs" dxfId="491" priority="688" operator="greaterThan">
      <formula>AK35</formula>
    </cfRule>
  </conditionalFormatting>
  <conditionalFormatting sqref="AL35">
    <cfRule type="cellIs" dxfId="490" priority="687" operator="greaterThan">
      <formula>AK35</formula>
    </cfRule>
  </conditionalFormatting>
  <conditionalFormatting sqref="AL35">
    <cfRule type="cellIs" dxfId="489" priority="686" operator="greaterThan">
      <formula>AK35</formula>
    </cfRule>
  </conditionalFormatting>
  <conditionalFormatting sqref="AL35">
    <cfRule type="cellIs" dxfId="488" priority="685" operator="greaterThan">
      <formula>AK35</formula>
    </cfRule>
  </conditionalFormatting>
  <conditionalFormatting sqref="AL35">
    <cfRule type="cellIs" dxfId="487" priority="684" operator="greaterThan">
      <formula>AK35</formula>
    </cfRule>
  </conditionalFormatting>
  <conditionalFormatting sqref="AL35">
    <cfRule type="cellIs" dxfId="486" priority="683" operator="greaterThan">
      <formula>AK35</formula>
    </cfRule>
  </conditionalFormatting>
  <conditionalFormatting sqref="AL35">
    <cfRule type="cellIs" dxfId="485" priority="682" operator="greaterThan">
      <formula>AK35</formula>
    </cfRule>
  </conditionalFormatting>
  <conditionalFormatting sqref="AL35">
    <cfRule type="cellIs" dxfId="484" priority="681" operator="greaterThan">
      <formula>AK35</formula>
    </cfRule>
  </conditionalFormatting>
  <conditionalFormatting sqref="AL35">
    <cfRule type="cellIs" dxfId="483" priority="680" operator="greaterThan">
      <formula>AK35</formula>
    </cfRule>
  </conditionalFormatting>
  <conditionalFormatting sqref="AL35">
    <cfRule type="cellIs" dxfId="482" priority="679" operator="greaterThan">
      <formula>AK35</formula>
    </cfRule>
  </conditionalFormatting>
  <conditionalFormatting sqref="AL35">
    <cfRule type="cellIs" dxfId="481" priority="678" operator="greaterThan">
      <formula>AK35</formula>
    </cfRule>
  </conditionalFormatting>
  <conditionalFormatting sqref="AL35">
    <cfRule type="cellIs" dxfId="480" priority="677" operator="greaterThan">
      <formula>AK35</formula>
    </cfRule>
  </conditionalFormatting>
  <conditionalFormatting sqref="AL35">
    <cfRule type="cellIs" dxfId="479" priority="676" operator="greaterThan">
      <formula>AK35</formula>
    </cfRule>
  </conditionalFormatting>
  <conditionalFormatting sqref="AL35">
    <cfRule type="cellIs" dxfId="478" priority="675" operator="greaterThan">
      <formula>AK35</formula>
    </cfRule>
  </conditionalFormatting>
  <conditionalFormatting sqref="AL35">
    <cfRule type="cellIs" dxfId="477" priority="674" operator="greaterThan">
      <formula>AK35</formula>
    </cfRule>
  </conditionalFormatting>
  <conditionalFormatting sqref="AL35">
    <cfRule type="cellIs" dxfId="476" priority="673" operator="greaterThan">
      <formula>AK35</formula>
    </cfRule>
  </conditionalFormatting>
  <conditionalFormatting sqref="AL35">
    <cfRule type="cellIs" dxfId="475" priority="672" operator="greaterThan">
      <formula>AK35</formula>
    </cfRule>
  </conditionalFormatting>
  <conditionalFormatting sqref="AL35">
    <cfRule type="cellIs" dxfId="474" priority="671" operator="greaterThan">
      <formula>AK35</formula>
    </cfRule>
  </conditionalFormatting>
  <conditionalFormatting sqref="AL35">
    <cfRule type="cellIs" dxfId="473" priority="670" operator="greaterThan">
      <formula>AK35</formula>
    </cfRule>
  </conditionalFormatting>
  <conditionalFormatting sqref="AI45">
    <cfRule type="cellIs" dxfId="472" priority="669" operator="greaterThan">
      <formula>AH45</formula>
    </cfRule>
  </conditionalFormatting>
  <conditionalFormatting sqref="AI45">
    <cfRule type="cellIs" dxfId="471" priority="668" operator="greaterThan">
      <formula>AH45</formula>
    </cfRule>
  </conditionalFormatting>
  <conditionalFormatting sqref="AI45">
    <cfRule type="cellIs" dxfId="470" priority="667" operator="greaterThan">
      <formula>AH45</formula>
    </cfRule>
  </conditionalFormatting>
  <conditionalFormatting sqref="AI45">
    <cfRule type="cellIs" dxfId="469" priority="666" operator="greaterThan">
      <formula>AH45</formula>
    </cfRule>
  </conditionalFormatting>
  <conditionalFormatting sqref="AI137">
    <cfRule type="cellIs" dxfId="468" priority="665" operator="greaterThan">
      <formula>AH137</formula>
    </cfRule>
  </conditionalFormatting>
  <conditionalFormatting sqref="AI137">
    <cfRule type="cellIs" dxfId="467" priority="664" operator="greaterThan">
      <formula>AH137</formula>
    </cfRule>
  </conditionalFormatting>
  <conditionalFormatting sqref="AI137">
    <cfRule type="cellIs" dxfId="466" priority="663" operator="greaterThan">
      <formula>AH137</formula>
    </cfRule>
  </conditionalFormatting>
  <conditionalFormatting sqref="AI137">
    <cfRule type="cellIs" dxfId="465" priority="662" operator="greaterThan">
      <formula>AH137</formula>
    </cfRule>
  </conditionalFormatting>
  <conditionalFormatting sqref="AI137">
    <cfRule type="cellIs" dxfId="464" priority="661" operator="greaterThan">
      <formula>AH137</formula>
    </cfRule>
  </conditionalFormatting>
  <conditionalFormatting sqref="AI137">
    <cfRule type="cellIs" dxfId="463" priority="660" operator="greaterThan">
      <formula>AH137</formula>
    </cfRule>
  </conditionalFormatting>
  <conditionalFormatting sqref="AI137">
    <cfRule type="cellIs" dxfId="462" priority="659" operator="greaterThan">
      <formula>AH137</formula>
    </cfRule>
  </conditionalFormatting>
  <conditionalFormatting sqref="AI137">
    <cfRule type="cellIs" dxfId="461" priority="658" operator="greaterThan">
      <formula>AH137</formula>
    </cfRule>
  </conditionalFormatting>
  <conditionalFormatting sqref="AI137">
    <cfRule type="cellIs" dxfId="460" priority="657" operator="greaterThan">
      <formula>AH137</formula>
    </cfRule>
  </conditionalFormatting>
  <conditionalFormatting sqref="H21">
    <cfRule type="cellIs" dxfId="459" priority="655" operator="lessThan">
      <formula>G21</formula>
    </cfRule>
  </conditionalFormatting>
  <conditionalFormatting sqref="K21">
    <cfRule type="cellIs" dxfId="458" priority="653" operator="lessThan">
      <formula>J21</formula>
    </cfRule>
  </conditionalFormatting>
  <conditionalFormatting sqref="N21">
    <cfRule type="cellIs" dxfId="457" priority="651" operator="lessThan">
      <formula>M21</formula>
    </cfRule>
  </conditionalFormatting>
  <conditionalFormatting sqref="Q21">
    <cfRule type="cellIs" dxfId="456" priority="649" operator="lessThan">
      <formula>P21</formula>
    </cfRule>
  </conditionalFormatting>
  <conditionalFormatting sqref="T21">
    <cfRule type="cellIs" dxfId="455" priority="647" operator="lessThan">
      <formula>S21</formula>
    </cfRule>
  </conditionalFormatting>
  <conditionalFormatting sqref="W21">
    <cfRule type="cellIs" dxfId="454" priority="645" operator="lessThan">
      <formula>V21</formula>
    </cfRule>
  </conditionalFormatting>
  <conditionalFormatting sqref="Z21">
    <cfRule type="cellIs" dxfId="453" priority="643" operator="lessThan">
      <formula>Y21</formula>
    </cfRule>
  </conditionalFormatting>
  <conditionalFormatting sqref="AC21">
    <cfRule type="cellIs" dxfId="452" priority="641" operator="lessThan">
      <formula>AB21</formula>
    </cfRule>
  </conditionalFormatting>
  <conditionalFormatting sqref="AF21">
    <cfRule type="cellIs" dxfId="451" priority="639" operator="lessThan">
      <formula>AE21</formula>
    </cfRule>
  </conditionalFormatting>
  <conditionalFormatting sqref="AI21">
    <cfRule type="cellIs" dxfId="450" priority="637" operator="lessThan">
      <formula>AH21</formula>
    </cfRule>
  </conditionalFormatting>
  <conditionalFormatting sqref="AL21">
    <cfRule type="cellIs" dxfId="449" priority="635" operator="lessThan">
      <formula>AK21</formula>
    </cfRule>
  </conditionalFormatting>
  <conditionalFormatting sqref="H20">
    <cfRule type="cellIs" dxfId="448" priority="634" operator="lessThan">
      <formula>G20</formula>
    </cfRule>
  </conditionalFormatting>
  <conditionalFormatting sqref="K20">
    <cfRule type="cellIs" dxfId="447" priority="633" operator="lessThan">
      <formula>J20</formula>
    </cfRule>
  </conditionalFormatting>
  <conditionalFormatting sqref="N20">
    <cfRule type="cellIs" dxfId="446" priority="632" operator="lessThan">
      <formula>M20</formula>
    </cfRule>
  </conditionalFormatting>
  <conditionalFormatting sqref="Q20">
    <cfRule type="cellIs" dxfId="445" priority="631" operator="lessThan">
      <formula>P20</formula>
    </cfRule>
  </conditionalFormatting>
  <conditionalFormatting sqref="T20">
    <cfRule type="cellIs" dxfId="444" priority="630" operator="lessThan">
      <formula>S20</formula>
    </cfRule>
  </conditionalFormatting>
  <conditionalFormatting sqref="W20">
    <cfRule type="cellIs" dxfId="443" priority="629" operator="lessThan">
      <formula>V20</formula>
    </cfRule>
  </conditionalFormatting>
  <conditionalFormatting sqref="Z20">
    <cfRule type="cellIs" dxfId="442" priority="628" operator="lessThan">
      <formula>Y20</formula>
    </cfRule>
  </conditionalFormatting>
  <conditionalFormatting sqref="AC20">
    <cfRule type="cellIs" dxfId="441" priority="627" operator="lessThan">
      <formula>AB20</formula>
    </cfRule>
  </conditionalFormatting>
  <conditionalFormatting sqref="AF20">
    <cfRule type="cellIs" dxfId="440" priority="626" operator="lessThan">
      <formula>AE20</formula>
    </cfRule>
  </conditionalFormatting>
  <conditionalFormatting sqref="AI20">
    <cfRule type="cellIs" dxfId="439" priority="625" operator="lessThan">
      <formula>AH20</formula>
    </cfRule>
  </conditionalFormatting>
  <conditionalFormatting sqref="AL20">
    <cfRule type="cellIs" dxfId="438" priority="624" operator="lessThan">
      <formula>AK20</formula>
    </cfRule>
  </conditionalFormatting>
  <conditionalFormatting sqref="E5">
    <cfRule type="cellIs" dxfId="437" priority="608" operator="lessThan">
      <formula>D5</formula>
    </cfRule>
  </conditionalFormatting>
  <conditionalFormatting sqref="H5">
    <cfRule type="cellIs" dxfId="436" priority="607" operator="lessThan">
      <formula>G5</formula>
    </cfRule>
  </conditionalFormatting>
  <conditionalFormatting sqref="K5">
    <cfRule type="cellIs" dxfId="435" priority="606" operator="lessThan">
      <formula>J5</formula>
    </cfRule>
  </conditionalFormatting>
  <conditionalFormatting sqref="N5">
    <cfRule type="cellIs" dxfId="434" priority="605" operator="lessThan">
      <formula>M5</formula>
    </cfRule>
  </conditionalFormatting>
  <conditionalFormatting sqref="Q5">
    <cfRule type="cellIs" dxfId="433" priority="604" operator="lessThan">
      <formula>P5</formula>
    </cfRule>
  </conditionalFormatting>
  <conditionalFormatting sqref="T5">
    <cfRule type="cellIs" dxfId="432" priority="603" operator="lessThan">
      <formula>S5</formula>
    </cfRule>
  </conditionalFormatting>
  <conditionalFormatting sqref="W5">
    <cfRule type="cellIs" dxfId="431" priority="602" operator="lessThan">
      <formula>V5</formula>
    </cfRule>
  </conditionalFormatting>
  <conditionalFormatting sqref="Z5">
    <cfRule type="cellIs" dxfId="430" priority="601" operator="lessThan">
      <formula>Y5</formula>
    </cfRule>
  </conditionalFormatting>
  <conditionalFormatting sqref="AC5">
    <cfRule type="cellIs" dxfId="429" priority="600" operator="lessThan">
      <formula>AB5</formula>
    </cfRule>
  </conditionalFormatting>
  <conditionalFormatting sqref="AF5">
    <cfRule type="cellIs" dxfId="428" priority="599" operator="lessThan">
      <formula>AE5</formula>
    </cfRule>
  </conditionalFormatting>
  <conditionalFormatting sqref="AI5">
    <cfRule type="cellIs" dxfId="427" priority="598" operator="lessThan">
      <formula>AH5</formula>
    </cfRule>
  </conditionalFormatting>
  <conditionalFormatting sqref="AL5">
    <cfRule type="cellIs" dxfId="426" priority="597" operator="lessThan">
      <formula>AK5</formula>
    </cfRule>
  </conditionalFormatting>
  <conditionalFormatting sqref="AO61">
    <cfRule type="cellIs" dxfId="425" priority="595" operator="lessThan">
      <formula>AN61</formula>
    </cfRule>
    <cfRule type="cellIs" dxfId="424" priority="596" operator="greaterThan">
      <formula>AN61</formula>
    </cfRule>
  </conditionalFormatting>
  <conditionalFormatting sqref="AO111">
    <cfRule type="cellIs" dxfId="423" priority="593" operator="lessThan">
      <formula>AN111</formula>
    </cfRule>
    <cfRule type="cellIs" dxfId="422" priority="594" operator="greaterThan">
      <formula>AN111</formula>
    </cfRule>
  </conditionalFormatting>
  <conditionalFormatting sqref="AO128">
    <cfRule type="cellIs" dxfId="421" priority="591" operator="lessThan">
      <formula>AN128</formula>
    </cfRule>
    <cfRule type="cellIs" dxfId="420" priority="592" operator="greaterThan">
      <formula>AN128</formula>
    </cfRule>
  </conditionalFormatting>
  <conditionalFormatting sqref="AO84">
    <cfRule type="cellIs" dxfId="419" priority="589" operator="lessThan">
      <formula>AN84</formula>
    </cfRule>
    <cfRule type="cellIs" dxfId="418" priority="590" operator="greaterThan">
      <formula>AN84</formula>
    </cfRule>
  </conditionalFormatting>
  <conditionalFormatting sqref="AO42">
    <cfRule type="cellIs" dxfId="417" priority="587" operator="lessThan">
      <formula>AN42</formula>
    </cfRule>
    <cfRule type="cellIs" dxfId="416" priority="588" operator="greaterThan">
      <formula>AN42</formula>
    </cfRule>
  </conditionalFormatting>
  <conditionalFormatting sqref="AO119">
    <cfRule type="cellIs" dxfId="415" priority="585" operator="lessThan">
      <formula>AN119</formula>
    </cfRule>
    <cfRule type="cellIs" dxfId="414" priority="586" operator="greaterThan">
      <formula>AN119</formula>
    </cfRule>
  </conditionalFormatting>
  <conditionalFormatting sqref="AO135">
    <cfRule type="cellIs" dxfId="413" priority="581" operator="lessThan">
      <formula>AN135</formula>
    </cfRule>
    <cfRule type="cellIs" dxfId="412" priority="582" operator="greaterThan">
      <formula>AN135</formula>
    </cfRule>
  </conditionalFormatting>
  <conditionalFormatting sqref="AO31">
    <cfRule type="cellIs" dxfId="411" priority="579" operator="lessThan">
      <formula>AN31</formula>
    </cfRule>
    <cfRule type="cellIs" dxfId="410" priority="580" operator="greaterThan">
      <formula>AN31</formula>
    </cfRule>
  </conditionalFormatting>
  <conditionalFormatting sqref="AO96">
    <cfRule type="cellIs" dxfId="409" priority="577" operator="lessThan">
      <formula>AN96</formula>
    </cfRule>
    <cfRule type="cellIs" dxfId="408" priority="578" operator="greaterThan">
      <formula>AN96</formula>
    </cfRule>
  </conditionalFormatting>
  <conditionalFormatting sqref="AO70">
    <cfRule type="cellIs" dxfId="407" priority="575" operator="lessThan">
      <formula>AN70</formula>
    </cfRule>
    <cfRule type="cellIs" dxfId="406" priority="576" operator="greaterThan">
      <formula>AN70</formula>
    </cfRule>
  </conditionalFormatting>
  <conditionalFormatting sqref="AO104">
    <cfRule type="cellIs" dxfId="405" priority="573" operator="lessThan">
      <formula>AN104</formula>
    </cfRule>
    <cfRule type="cellIs" dxfId="404" priority="574" operator="greaterThan">
      <formula>AN104</formula>
    </cfRule>
  </conditionalFormatting>
  <conditionalFormatting sqref="AO144">
    <cfRule type="cellIs" dxfId="403" priority="571" operator="lessThan">
      <formula>AN144</formula>
    </cfRule>
    <cfRule type="cellIs" dxfId="402" priority="572" operator="greaterThan">
      <formula>AN144</formula>
    </cfRule>
  </conditionalFormatting>
  <conditionalFormatting sqref="C146">
    <cfRule type="expression" dxfId="401" priority="569">
      <formula>C146&lt;0</formula>
    </cfRule>
    <cfRule type="expression" dxfId="400" priority="570">
      <formula>C146&gt;0.1</formula>
    </cfRule>
  </conditionalFormatting>
  <conditionalFormatting sqref="D146:E146">
    <cfRule type="expression" dxfId="399" priority="563">
      <formula>D146&lt;0</formula>
    </cfRule>
    <cfRule type="expression" dxfId="398" priority="564">
      <formula>D146&gt;0.1</formula>
    </cfRule>
  </conditionalFormatting>
  <conditionalFormatting sqref="A2">
    <cfRule type="expression" dxfId="397" priority="559">
      <formula>$A$2&gt;0.1</formula>
    </cfRule>
    <cfRule type="expression" dxfId="396" priority="560">
      <formula>$A$2&lt;0</formula>
    </cfRule>
  </conditionalFormatting>
  <conditionalFormatting sqref="A3">
    <cfRule type="expression" dxfId="395" priority="557">
      <formula>$A$2&lt;0</formula>
    </cfRule>
    <cfRule type="expression" dxfId="394" priority="558">
      <formula>$A$2&gt;0.1</formula>
    </cfRule>
  </conditionalFormatting>
  <conditionalFormatting sqref="E24">
    <cfRule type="cellIs" dxfId="393" priority="555" operator="greaterThan">
      <formula>D24</formula>
    </cfRule>
  </conditionalFormatting>
  <conditionalFormatting sqref="E24">
    <cfRule type="cellIs" dxfId="392" priority="554" operator="greaterThan">
      <formula>D24</formula>
    </cfRule>
  </conditionalFormatting>
  <conditionalFormatting sqref="E24">
    <cfRule type="cellIs" dxfId="391" priority="553" operator="greaterThan">
      <formula>D24</formula>
    </cfRule>
  </conditionalFormatting>
  <conditionalFormatting sqref="E24">
    <cfRule type="cellIs" dxfId="390" priority="552" operator="greaterThan">
      <formula>D24</formula>
    </cfRule>
  </conditionalFormatting>
  <conditionalFormatting sqref="E24">
    <cfRule type="cellIs" dxfId="389" priority="551" operator="greaterThan">
      <formula>D24</formula>
    </cfRule>
  </conditionalFormatting>
  <conditionalFormatting sqref="E24">
    <cfRule type="cellIs" dxfId="388" priority="550" operator="greaterThan">
      <formula>D24</formula>
    </cfRule>
  </conditionalFormatting>
  <conditionalFormatting sqref="E24">
    <cfRule type="cellIs" dxfId="387" priority="549" operator="greaterThan">
      <formula>D24</formula>
    </cfRule>
  </conditionalFormatting>
  <conditionalFormatting sqref="E25">
    <cfRule type="cellIs" dxfId="386" priority="548" operator="greaterThan">
      <formula>D25</formula>
    </cfRule>
  </conditionalFormatting>
  <conditionalFormatting sqref="E25">
    <cfRule type="cellIs" dxfId="385" priority="547" operator="greaterThan">
      <formula>D25</formula>
    </cfRule>
  </conditionalFormatting>
  <conditionalFormatting sqref="E25">
    <cfRule type="cellIs" dxfId="384" priority="546" operator="greaterThan">
      <formula>D25</formula>
    </cfRule>
  </conditionalFormatting>
  <conditionalFormatting sqref="E25">
    <cfRule type="cellIs" dxfId="383" priority="545" operator="greaterThan">
      <formula>D25</formula>
    </cfRule>
  </conditionalFormatting>
  <conditionalFormatting sqref="E25">
    <cfRule type="cellIs" dxfId="382" priority="544" operator="greaterThan">
      <formula>D25</formula>
    </cfRule>
  </conditionalFormatting>
  <conditionalFormatting sqref="E25">
    <cfRule type="cellIs" dxfId="381" priority="543" operator="greaterThan">
      <formula>D25</formula>
    </cfRule>
  </conditionalFormatting>
  <conditionalFormatting sqref="E25">
    <cfRule type="cellIs" dxfId="380" priority="542" operator="greaterThan">
      <formula>D25</formula>
    </cfRule>
  </conditionalFormatting>
  <conditionalFormatting sqref="E26:E29">
    <cfRule type="cellIs" dxfId="379" priority="541" operator="greaterThan">
      <formula>D26</formula>
    </cfRule>
  </conditionalFormatting>
  <conditionalFormatting sqref="E26:E29">
    <cfRule type="cellIs" dxfId="378" priority="540" operator="greaterThan">
      <formula>D26</formula>
    </cfRule>
  </conditionalFormatting>
  <conditionalFormatting sqref="E26:E29">
    <cfRule type="cellIs" dxfId="377" priority="539" operator="greaterThan">
      <formula>D26</formula>
    </cfRule>
  </conditionalFormatting>
  <conditionalFormatting sqref="E26:E29">
    <cfRule type="cellIs" dxfId="376" priority="538" operator="greaterThan">
      <formula>D26</formula>
    </cfRule>
  </conditionalFormatting>
  <conditionalFormatting sqref="E26:E29">
    <cfRule type="cellIs" dxfId="375" priority="537" operator="greaterThan">
      <formula>D26</formula>
    </cfRule>
  </conditionalFormatting>
  <conditionalFormatting sqref="E26:E29">
    <cfRule type="cellIs" dxfId="374" priority="536" operator="greaterThan">
      <formula>D26</formula>
    </cfRule>
  </conditionalFormatting>
  <conditionalFormatting sqref="E26:E29">
    <cfRule type="cellIs" dxfId="373" priority="535" operator="greaterThan">
      <formula>D26</formula>
    </cfRule>
  </conditionalFormatting>
  <conditionalFormatting sqref="H24">
    <cfRule type="cellIs" dxfId="372" priority="524" operator="greaterThan">
      <formula>G24</formula>
    </cfRule>
  </conditionalFormatting>
  <conditionalFormatting sqref="H24">
    <cfRule type="cellIs" dxfId="371" priority="523" operator="greaterThan">
      <formula>G24</formula>
    </cfRule>
  </conditionalFormatting>
  <conditionalFormatting sqref="H24">
    <cfRule type="cellIs" dxfId="370" priority="522" operator="greaterThan">
      <formula>G24</formula>
    </cfRule>
  </conditionalFormatting>
  <conditionalFormatting sqref="H24">
    <cfRule type="cellIs" dxfId="369" priority="521" operator="greaterThan">
      <formula>G24</formula>
    </cfRule>
  </conditionalFormatting>
  <conditionalFormatting sqref="H24">
    <cfRule type="cellIs" dxfId="368" priority="520" operator="greaterThan">
      <formula>G24</formula>
    </cfRule>
  </conditionalFormatting>
  <conditionalFormatting sqref="H24">
    <cfRule type="cellIs" dxfId="367" priority="519" operator="greaterThan">
      <formula>G24</formula>
    </cfRule>
  </conditionalFormatting>
  <conditionalFormatting sqref="H24">
    <cfRule type="cellIs" dxfId="366" priority="518" operator="greaterThan">
      <formula>G24</formula>
    </cfRule>
  </conditionalFormatting>
  <conditionalFormatting sqref="H25">
    <cfRule type="cellIs" dxfId="365" priority="517" operator="greaterThan">
      <formula>G25</formula>
    </cfRule>
  </conditionalFormatting>
  <conditionalFormatting sqref="H25">
    <cfRule type="cellIs" dxfId="364" priority="516" operator="greaterThan">
      <formula>G25</formula>
    </cfRule>
  </conditionalFormatting>
  <conditionalFormatting sqref="H25">
    <cfRule type="cellIs" dxfId="363" priority="515" operator="greaterThan">
      <formula>G25</formula>
    </cfRule>
  </conditionalFormatting>
  <conditionalFormatting sqref="H25">
    <cfRule type="cellIs" dxfId="362" priority="514" operator="greaterThan">
      <formula>G25</formula>
    </cfRule>
  </conditionalFormatting>
  <conditionalFormatting sqref="H25">
    <cfRule type="cellIs" dxfId="361" priority="513" operator="greaterThan">
      <formula>G25</formula>
    </cfRule>
  </conditionalFormatting>
  <conditionalFormatting sqref="H25">
    <cfRule type="cellIs" dxfId="360" priority="512" operator="greaterThan">
      <formula>G25</formula>
    </cfRule>
  </conditionalFormatting>
  <conditionalFormatting sqref="H25">
    <cfRule type="cellIs" dxfId="359" priority="511" operator="greaterThan">
      <formula>G25</formula>
    </cfRule>
  </conditionalFormatting>
  <conditionalFormatting sqref="H26:H29">
    <cfRule type="cellIs" dxfId="358" priority="510" operator="greaterThan">
      <formula>G26</formula>
    </cfRule>
  </conditionalFormatting>
  <conditionalFormatting sqref="H26:H29">
    <cfRule type="cellIs" dxfId="357" priority="509" operator="greaterThan">
      <formula>G26</formula>
    </cfRule>
  </conditionalFormatting>
  <conditionalFormatting sqref="H26:H29">
    <cfRule type="cellIs" dxfId="356" priority="508" operator="greaterThan">
      <formula>G26</formula>
    </cfRule>
  </conditionalFormatting>
  <conditionalFormatting sqref="H26:H29">
    <cfRule type="cellIs" dxfId="355" priority="507" operator="greaterThan">
      <formula>G26</formula>
    </cfRule>
  </conditionalFormatting>
  <conditionalFormatting sqref="H26:H29">
    <cfRule type="cellIs" dxfId="354" priority="506" operator="greaterThan">
      <formula>G26</formula>
    </cfRule>
  </conditionalFormatting>
  <conditionalFormatting sqref="H26:H29">
    <cfRule type="cellIs" dxfId="353" priority="505" operator="greaterThan">
      <formula>G26</formula>
    </cfRule>
  </conditionalFormatting>
  <conditionalFormatting sqref="H26:H29">
    <cfRule type="cellIs" dxfId="352" priority="504" operator="greaterThan">
      <formula>G26</formula>
    </cfRule>
  </conditionalFormatting>
  <conditionalFormatting sqref="E23">
    <cfRule type="cellIs" dxfId="351" priority="495" operator="lessThan">
      <formula>D23</formula>
    </cfRule>
    <cfRule type="cellIs" dxfId="350" priority="496" operator="greaterThan">
      <formula>D23</formula>
    </cfRule>
  </conditionalFormatting>
  <conditionalFormatting sqref="H24">
    <cfRule type="cellIs" dxfId="349" priority="493" operator="greaterThan">
      <formula>G24</formula>
    </cfRule>
  </conditionalFormatting>
  <conditionalFormatting sqref="H24">
    <cfRule type="cellIs" dxfId="348" priority="492" operator="greaterThan">
      <formula>G24</formula>
    </cfRule>
  </conditionalFormatting>
  <conditionalFormatting sqref="H24">
    <cfRule type="cellIs" dxfId="347" priority="491" operator="greaterThan">
      <formula>G24</formula>
    </cfRule>
  </conditionalFormatting>
  <conditionalFormatting sqref="H24">
    <cfRule type="cellIs" dxfId="346" priority="490" operator="greaterThan">
      <formula>G24</formula>
    </cfRule>
  </conditionalFormatting>
  <conditionalFormatting sqref="H24">
    <cfRule type="cellIs" dxfId="345" priority="489" operator="greaterThan">
      <formula>G24</formula>
    </cfRule>
  </conditionalFormatting>
  <conditionalFormatting sqref="H24">
    <cfRule type="cellIs" dxfId="344" priority="488" operator="greaterThan">
      <formula>G24</formula>
    </cfRule>
  </conditionalFormatting>
  <conditionalFormatting sqref="H24">
    <cfRule type="cellIs" dxfId="343" priority="487" operator="greaterThan">
      <formula>G24</formula>
    </cfRule>
  </conditionalFormatting>
  <conditionalFormatting sqref="H25">
    <cfRule type="cellIs" dxfId="342" priority="486" operator="greaterThan">
      <formula>G25</formula>
    </cfRule>
  </conditionalFormatting>
  <conditionalFormatting sqref="H25">
    <cfRule type="cellIs" dxfId="341" priority="485" operator="greaterThan">
      <formula>G25</formula>
    </cfRule>
  </conditionalFormatting>
  <conditionalFormatting sqref="H25">
    <cfRule type="cellIs" dxfId="340" priority="484" operator="greaterThan">
      <formula>G25</formula>
    </cfRule>
  </conditionalFormatting>
  <conditionalFormatting sqref="H25">
    <cfRule type="cellIs" dxfId="339" priority="483" operator="greaterThan">
      <formula>G25</formula>
    </cfRule>
  </conditionalFormatting>
  <conditionalFormatting sqref="H25">
    <cfRule type="cellIs" dxfId="338" priority="482" operator="greaterThan">
      <formula>G25</formula>
    </cfRule>
  </conditionalFormatting>
  <conditionalFormatting sqref="H25">
    <cfRule type="cellIs" dxfId="337" priority="481" operator="greaterThan">
      <formula>G25</formula>
    </cfRule>
  </conditionalFormatting>
  <conditionalFormatting sqref="H25">
    <cfRule type="cellIs" dxfId="336" priority="480" operator="greaterThan">
      <formula>G25</formula>
    </cfRule>
  </conditionalFormatting>
  <conditionalFormatting sqref="H26:H29">
    <cfRule type="cellIs" dxfId="335" priority="479" operator="greaterThan">
      <formula>G26</formula>
    </cfRule>
  </conditionalFormatting>
  <conditionalFormatting sqref="H26:H29">
    <cfRule type="cellIs" dxfId="334" priority="478" operator="greaterThan">
      <formula>G26</formula>
    </cfRule>
  </conditionalFormatting>
  <conditionalFormatting sqref="H26:H29">
    <cfRule type="cellIs" dxfId="333" priority="477" operator="greaterThan">
      <formula>G26</formula>
    </cfRule>
  </conditionalFormatting>
  <conditionalFormatting sqref="H26:H29">
    <cfRule type="cellIs" dxfId="332" priority="476" operator="greaterThan">
      <formula>G26</formula>
    </cfRule>
  </conditionalFormatting>
  <conditionalFormatting sqref="H26:H29">
    <cfRule type="cellIs" dxfId="331" priority="475" operator="greaterThan">
      <formula>G26</formula>
    </cfRule>
  </conditionalFormatting>
  <conditionalFormatting sqref="H26:H29">
    <cfRule type="cellIs" dxfId="330" priority="474" operator="greaterThan">
      <formula>G26</formula>
    </cfRule>
  </conditionalFormatting>
  <conditionalFormatting sqref="H26:H29">
    <cfRule type="cellIs" dxfId="329" priority="473" operator="greaterThan">
      <formula>G26</formula>
    </cfRule>
  </conditionalFormatting>
  <conditionalFormatting sqref="H24">
    <cfRule type="cellIs" dxfId="328" priority="462" operator="greaterThan">
      <formula>G24</formula>
    </cfRule>
  </conditionalFormatting>
  <conditionalFormatting sqref="H24">
    <cfRule type="cellIs" dxfId="327" priority="461" operator="greaterThan">
      <formula>G24</formula>
    </cfRule>
  </conditionalFormatting>
  <conditionalFormatting sqref="H24">
    <cfRule type="cellIs" dxfId="326" priority="460" operator="greaterThan">
      <formula>G24</formula>
    </cfRule>
  </conditionalFormatting>
  <conditionalFormatting sqref="H24">
    <cfRule type="cellIs" dxfId="325" priority="459" operator="greaterThan">
      <formula>G24</formula>
    </cfRule>
  </conditionalFormatting>
  <conditionalFormatting sqref="H24">
    <cfRule type="cellIs" dxfId="324" priority="458" operator="greaterThan">
      <formula>G24</formula>
    </cfRule>
  </conditionalFormatting>
  <conditionalFormatting sqref="H24">
    <cfRule type="cellIs" dxfId="323" priority="457" operator="greaterThan">
      <formula>G24</formula>
    </cfRule>
  </conditionalFormatting>
  <conditionalFormatting sqref="H24">
    <cfRule type="cellIs" dxfId="322" priority="456" operator="greaterThan">
      <formula>G24</formula>
    </cfRule>
  </conditionalFormatting>
  <conditionalFormatting sqref="H25">
    <cfRule type="cellIs" dxfId="321" priority="455" operator="greaterThan">
      <formula>G25</formula>
    </cfRule>
  </conditionalFormatting>
  <conditionalFormatting sqref="H25">
    <cfRule type="cellIs" dxfId="320" priority="454" operator="greaterThan">
      <formula>G25</formula>
    </cfRule>
  </conditionalFormatting>
  <conditionalFormatting sqref="H25">
    <cfRule type="cellIs" dxfId="319" priority="453" operator="greaterThan">
      <formula>G25</formula>
    </cfRule>
  </conditionalFormatting>
  <conditionalFormatting sqref="H25">
    <cfRule type="cellIs" dxfId="318" priority="452" operator="greaterThan">
      <formula>G25</formula>
    </cfRule>
  </conditionalFormatting>
  <conditionalFormatting sqref="H25">
    <cfRule type="cellIs" dxfId="317" priority="451" operator="greaterThan">
      <formula>G25</formula>
    </cfRule>
  </conditionalFormatting>
  <conditionalFormatting sqref="H25">
    <cfRule type="cellIs" dxfId="316" priority="450" operator="greaterThan">
      <formula>G25</formula>
    </cfRule>
  </conditionalFormatting>
  <conditionalFormatting sqref="H25">
    <cfRule type="cellIs" dxfId="315" priority="449" operator="greaterThan">
      <formula>G25</formula>
    </cfRule>
  </conditionalFormatting>
  <conditionalFormatting sqref="H26:H29">
    <cfRule type="cellIs" dxfId="314" priority="448" operator="greaterThan">
      <formula>G26</formula>
    </cfRule>
  </conditionalFormatting>
  <conditionalFormatting sqref="H26:H29">
    <cfRule type="cellIs" dxfId="313" priority="447" operator="greaterThan">
      <formula>G26</formula>
    </cfRule>
  </conditionalFormatting>
  <conditionalFormatting sqref="H26:H29">
    <cfRule type="cellIs" dxfId="312" priority="446" operator="greaterThan">
      <formula>G26</formula>
    </cfRule>
  </conditionalFormatting>
  <conditionalFormatting sqref="H26:H29">
    <cfRule type="cellIs" dxfId="311" priority="445" operator="greaterThan">
      <formula>G26</formula>
    </cfRule>
  </conditionalFormatting>
  <conditionalFormatting sqref="H26:H29">
    <cfRule type="cellIs" dxfId="310" priority="444" operator="greaterThan">
      <formula>G26</formula>
    </cfRule>
  </conditionalFormatting>
  <conditionalFormatting sqref="H26:H29">
    <cfRule type="cellIs" dxfId="309" priority="443" operator="greaterThan">
      <formula>G26</formula>
    </cfRule>
  </conditionalFormatting>
  <conditionalFormatting sqref="H26:H29">
    <cfRule type="cellIs" dxfId="308" priority="442" operator="greaterThan">
      <formula>G26</formula>
    </cfRule>
  </conditionalFormatting>
  <conditionalFormatting sqref="K24">
    <cfRule type="cellIs" dxfId="307" priority="431" operator="greaterThan">
      <formula>J24</formula>
    </cfRule>
  </conditionalFormatting>
  <conditionalFormatting sqref="K24">
    <cfRule type="cellIs" dxfId="306" priority="430" operator="greaterThan">
      <formula>J24</formula>
    </cfRule>
  </conditionalFormatting>
  <conditionalFormatting sqref="K24">
    <cfRule type="cellIs" dxfId="305" priority="429" operator="greaterThan">
      <formula>J24</formula>
    </cfRule>
  </conditionalFormatting>
  <conditionalFormatting sqref="K24">
    <cfRule type="cellIs" dxfId="304" priority="428" operator="greaterThan">
      <formula>J24</formula>
    </cfRule>
  </conditionalFormatting>
  <conditionalFormatting sqref="K24">
    <cfRule type="cellIs" dxfId="303" priority="427" operator="greaterThan">
      <formula>J24</formula>
    </cfRule>
  </conditionalFormatting>
  <conditionalFormatting sqref="K24">
    <cfRule type="cellIs" dxfId="302" priority="426" operator="greaterThan">
      <formula>J24</formula>
    </cfRule>
  </conditionalFormatting>
  <conditionalFormatting sqref="K24">
    <cfRule type="cellIs" dxfId="301" priority="425" operator="greaterThan">
      <formula>J24</formula>
    </cfRule>
  </conditionalFormatting>
  <conditionalFormatting sqref="K25">
    <cfRule type="cellIs" dxfId="300" priority="424" operator="greaterThan">
      <formula>J25</formula>
    </cfRule>
  </conditionalFormatting>
  <conditionalFormatting sqref="K25">
    <cfRule type="cellIs" dxfId="299" priority="423" operator="greaterThan">
      <formula>J25</formula>
    </cfRule>
  </conditionalFormatting>
  <conditionalFormatting sqref="K25">
    <cfRule type="cellIs" dxfId="298" priority="422" operator="greaterThan">
      <formula>J25</formula>
    </cfRule>
  </conditionalFormatting>
  <conditionalFormatting sqref="K25">
    <cfRule type="cellIs" dxfId="297" priority="421" operator="greaterThan">
      <formula>J25</formula>
    </cfRule>
  </conditionalFormatting>
  <conditionalFormatting sqref="K25">
    <cfRule type="cellIs" dxfId="296" priority="420" operator="greaterThan">
      <formula>J25</formula>
    </cfRule>
  </conditionalFormatting>
  <conditionalFormatting sqref="K25">
    <cfRule type="cellIs" dxfId="295" priority="419" operator="greaterThan">
      <formula>J25</formula>
    </cfRule>
  </conditionalFormatting>
  <conditionalFormatting sqref="K25">
    <cfRule type="cellIs" dxfId="294" priority="418" operator="greaterThan">
      <formula>J25</formula>
    </cfRule>
  </conditionalFormatting>
  <conditionalFormatting sqref="K26:K29">
    <cfRule type="cellIs" dxfId="293" priority="417" operator="greaterThan">
      <formula>J26</formula>
    </cfRule>
  </conditionalFormatting>
  <conditionalFormatting sqref="K26:K29">
    <cfRule type="cellIs" dxfId="292" priority="416" operator="greaterThan">
      <formula>J26</formula>
    </cfRule>
  </conditionalFormatting>
  <conditionalFormatting sqref="K26:K29">
    <cfRule type="cellIs" dxfId="291" priority="415" operator="greaterThan">
      <formula>J26</formula>
    </cfRule>
  </conditionalFormatting>
  <conditionalFormatting sqref="K26:K29">
    <cfRule type="cellIs" dxfId="290" priority="414" operator="greaterThan">
      <formula>J26</formula>
    </cfRule>
  </conditionalFormatting>
  <conditionalFormatting sqref="K26:K29">
    <cfRule type="cellIs" dxfId="289" priority="413" operator="greaterThan">
      <formula>J26</formula>
    </cfRule>
  </conditionalFormatting>
  <conditionalFormatting sqref="K26:K29">
    <cfRule type="cellIs" dxfId="288" priority="412" operator="greaterThan">
      <formula>J26</formula>
    </cfRule>
  </conditionalFormatting>
  <conditionalFormatting sqref="K26:K29">
    <cfRule type="cellIs" dxfId="287" priority="411" operator="greaterThan">
      <formula>J26</formula>
    </cfRule>
  </conditionalFormatting>
  <conditionalFormatting sqref="K23">
    <cfRule type="cellIs" dxfId="286" priority="402" operator="lessThan">
      <formula>J23</formula>
    </cfRule>
    <cfRule type="cellIs" dxfId="285" priority="403" operator="greaterThan">
      <formula>J23</formula>
    </cfRule>
  </conditionalFormatting>
  <conditionalFormatting sqref="N24">
    <cfRule type="cellIs" dxfId="284" priority="400" operator="greaterThan">
      <formula>M24</formula>
    </cfRule>
  </conditionalFormatting>
  <conditionalFormatting sqref="N24">
    <cfRule type="cellIs" dxfId="283" priority="399" operator="greaterThan">
      <formula>M24</formula>
    </cfRule>
  </conditionalFormatting>
  <conditionalFormatting sqref="N24">
    <cfRule type="cellIs" dxfId="282" priority="398" operator="greaterThan">
      <formula>M24</formula>
    </cfRule>
  </conditionalFormatting>
  <conditionalFormatting sqref="N24">
    <cfRule type="cellIs" dxfId="281" priority="397" operator="greaterThan">
      <formula>M24</formula>
    </cfRule>
  </conditionalFormatting>
  <conditionalFormatting sqref="N24">
    <cfRule type="cellIs" dxfId="280" priority="396" operator="greaterThan">
      <formula>M24</formula>
    </cfRule>
  </conditionalFormatting>
  <conditionalFormatting sqref="N24">
    <cfRule type="cellIs" dxfId="279" priority="395" operator="greaterThan">
      <formula>M24</formula>
    </cfRule>
  </conditionalFormatting>
  <conditionalFormatting sqref="N24">
    <cfRule type="cellIs" dxfId="278" priority="394" operator="greaterThan">
      <formula>M24</formula>
    </cfRule>
  </conditionalFormatting>
  <conditionalFormatting sqref="N25">
    <cfRule type="cellIs" dxfId="277" priority="393" operator="greaterThan">
      <formula>M25</formula>
    </cfRule>
  </conditionalFormatting>
  <conditionalFormatting sqref="N25">
    <cfRule type="cellIs" dxfId="276" priority="392" operator="greaterThan">
      <formula>M25</formula>
    </cfRule>
  </conditionalFormatting>
  <conditionalFormatting sqref="N25">
    <cfRule type="cellIs" dxfId="275" priority="391" operator="greaterThan">
      <formula>M25</formula>
    </cfRule>
  </conditionalFormatting>
  <conditionalFormatting sqref="N25">
    <cfRule type="cellIs" dxfId="274" priority="390" operator="greaterThan">
      <formula>M25</formula>
    </cfRule>
  </conditionalFormatting>
  <conditionalFormatting sqref="N25">
    <cfRule type="cellIs" dxfId="273" priority="389" operator="greaterThan">
      <formula>M25</formula>
    </cfRule>
  </conditionalFormatting>
  <conditionalFormatting sqref="N25">
    <cfRule type="cellIs" dxfId="272" priority="388" operator="greaterThan">
      <formula>M25</formula>
    </cfRule>
  </conditionalFormatting>
  <conditionalFormatting sqref="N25">
    <cfRule type="cellIs" dxfId="271" priority="387" operator="greaterThan">
      <formula>M25</formula>
    </cfRule>
  </conditionalFormatting>
  <conditionalFormatting sqref="N26:N29">
    <cfRule type="cellIs" dxfId="270" priority="386" operator="greaterThan">
      <formula>M26</formula>
    </cfRule>
  </conditionalFormatting>
  <conditionalFormatting sqref="N26:N29">
    <cfRule type="cellIs" dxfId="269" priority="385" operator="greaterThan">
      <formula>M26</formula>
    </cfRule>
  </conditionalFormatting>
  <conditionalFormatting sqref="N26:N29">
    <cfRule type="cellIs" dxfId="268" priority="384" operator="greaterThan">
      <formula>M26</formula>
    </cfRule>
  </conditionalFormatting>
  <conditionalFormatting sqref="N26:N29">
    <cfRule type="cellIs" dxfId="267" priority="383" operator="greaterThan">
      <formula>M26</formula>
    </cfRule>
  </conditionalFormatting>
  <conditionalFormatting sqref="N26:N29">
    <cfRule type="cellIs" dxfId="266" priority="382" operator="greaterThan">
      <formula>M26</formula>
    </cfRule>
  </conditionalFormatting>
  <conditionalFormatting sqref="N26:N29">
    <cfRule type="cellIs" dxfId="265" priority="381" operator="greaterThan">
      <formula>M26</formula>
    </cfRule>
  </conditionalFormatting>
  <conditionalFormatting sqref="N26:N29">
    <cfRule type="cellIs" dxfId="264" priority="380" operator="greaterThan">
      <formula>M26</formula>
    </cfRule>
  </conditionalFormatting>
  <conditionalFormatting sqref="N23">
    <cfRule type="cellIs" dxfId="263" priority="371" operator="lessThan">
      <formula>M23</formula>
    </cfRule>
    <cfRule type="cellIs" dxfId="262" priority="372" operator="greaterThan">
      <formula>M23</formula>
    </cfRule>
  </conditionalFormatting>
  <conditionalFormatting sqref="Q24">
    <cfRule type="cellIs" dxfId="261" priority="369" operator="greaterThan">
      <formula>P24</formula>
    </cfRule>
  </conditionalFormatting>
  <conditionalFormatting sqref="Q24">
    <cfRule type="cellIs" dxfId="260" priority="368" operator="greaterThan">
      <formula>P24</formula>
    </cfRule>
  </conditionalFormatting>
  <conditionalFormatting sqref="Q24">
    <cfRule type="cellIs" dxfId="259" priority="367" operator="greaterThan">
      <formula>P24</formula>
    </cfRule>
  </conditionalFormatting>
  <conditionalFormatting sqref="Q24">
    <cfRule type="cellIs" dxfId="258" priority="366" operator="greaterThan">
      <formula>P24</formula>
    </cfRule>
  </conditionalFormatting>
  <conditionalFormatting sqref="Q24">
    <cfRule type="cellIs" dxfId="257" priority="365" operator="greaterThan">
      <formula>P24</formula>
    </cfRule>
  </conditionalFormatting>
  <conditionalFormatting sqref="Q24">
    <cfRule type="cellIs" dxfId="256" priority="364" operator="greaterThan">
      <formula>P24</formula>
    </cfRule>
  </conditionalFormatting>
  <conditionalFormatting sqref="Q24">
    <cfRule type="cellIs" dxfId="255" priority="363" operator="greaterThan">
      <formula>P24</formula>
    </cfRule>
  </conditionalFormatting>
  <conditionalFormatting sqref="Q25">
    <cfRule type="cellIs" dxfId="254" priority="362" operator="greaterThan">
      <formula>P25</formula>
    </cfRule>
  </conditionalFormatting>
  <conditionalFormatting sqref="Q25">
    <cfRule type="cellIs" dxfId="253" priority="361" operator="greaterThan">
      <formula>P25</formula>
    </cfRule>
  </conditionalFormatting>
  <conditionalFormatting sqref="Q25">
    <cfRule type="cellIs" dxfId="252" priority="360" operator="greaterThan">
      <formula>P25</formula>
    </cfRule>
  </conditionalFormatting>
  <conditionalFormatting sqref="Q25">
    <cfRule type="cellIs" dxfId="251" priority="359" operator="greaterThan">
      <formula>P25</formula>
    </cfRule>
  </conditionalFormatting>
  <conditionalFormatting sqref="Q25">
    <cfRule type="cellIs" dxfId="250" priority="358" operator="greaterThan">
      <formula>P25</formula>
    </cfRule>
  </conditionalFormatting>
  <conditionalFormatting sqref="Q25">
    <cfRule type="cellIs" dxfId="249" priority="357" operator="greaterThan">
      <formula>P25</formula>
    </cfRule>
  </conditionalFormatting>
  <conditionalFormatting sqref="Q25">
    <cfRule type="cellIs" dxfId="248" priority="356" operator="greaterThan">
      <formula>P25</formula>
    </cfRule>
  </conditionalFormatting>
  <conditionalFormatting sqref="Q26:Q29">
    <cfRule type="cellIs" dxfId="247" priority="355" operator="greaterThan">
      <formula>P26</formula>
    </cfRule>
  </conditionalFormatting>
  <conditionalFormatting sqref="Q26:Q29">
    <cfRule type="cellIs" dxfId="246" priority="354" operator="greaterThan">
      <formula>P26</formula>
    </cfRule>
  </conditionalFormatting>
  <conditionalFormatting sqref="Q26:Q29">
    <cfRule type="cellIs" dxfId="245" priority="353" operator="greaterThan">
      <formula>P26</formula>
    </cfRule>
  </conditionalFormatting>
  <conditionalFormatting sqref="Q26:Q29">
    <cfRule type="cellIs" dxfId="244" priority="352" operator="greaterThan">
      <formula>P26</formula>
    </cfRule>
  </conditionalFormatting>
  <conditionalFormatting sqref="Q26:Q29">
    <cfRule type="cellIs" dxfId="243" priority="351" operator="greaterThan">
      <formula>P26</formula>
    </cfRule>
  </conditionalFormatting>
  <conditionalFormatting sqref="Q26:Q29">
    <cfRule type="cellIs" dxfId="242" priority="350" operator="greaterThan">
      <formula>P26</formula>
    </cfRule>
  </conditionalFormatting>
  <conditionalFormatting sqref="Q26:Q29">
    <cfRule type="cellIs" dxfId="241" priority="349" operator="greaterThan">
      <formula>P26</formula>
    </cfRule>
  </conditionalFormatting>
  <conditionalFormatting sqref="Q23">
    <cfRule type="cellIs" dxfId="240" priority="340" operator="lessThan">
      <formula>P23</formula>
    </cfRule>
    <cfRule type="cellIs" dxfId="239" priority="341" operator="greaterThan">
      <formula>P23</formula>
    </cfRule>
  </conditionalFormatting>
  <conditionalFormatting sqref="T24">
    <cfRule type="cellIs" dxfId="238" priority="338" operator="greaterThan">
      <formula>S24</formula>
    </cfRule>
  </conditionalFormatting>
  <conditionalFormatting sqref="T24">
    <cfRule type="cellIs" dxfId="237" priority="337" operator="greaterThan">
      <formula>S24</formula>
    </cfRule>
  </conditionalFormatting>
  <conditionalFormatting sqref="T24">
    <cfRule type="cellIs" dxfId="236" priority="336" operator="greaterThan">
      <formula>S24</formula>
    </cfRule>
  </conditionalFormatting>
  <conditionalFormatting sqref="T24">
    <cfRule type="cellIs" dxfId="235" priority="335" operator="greaterThan">
      <formula>S24</formula>
    </cfRule>
  </conditionalFormatting>
  <conditionalFormatting sqref="T24">
    <cfRule type="cellIs" dxfId="234" priority="334" operator="greaterThan">
      <formula>S24</formula>
    </cfRule>
  </conditionalFormatting>
  <conditionalFormatting sqref="T24">
    <cfRule type="cellIs" dxfId="233" priority="333" operator="greaterThan">
      <formula>S24</formula>
    </cfRule>
  </conditionalFormatting>
  <conditionalFormatting sqref="T24">
    <cfRule type="cellIs" dxfId="232" priority="332" operator="greaterThan">
      <formula>S24</formula>
    </cfRule>
  </conditionalFormatting>
  <conditionalFormatting sqref="T25">
    <cfRule type="cellIs" dxfId="231" priority="331" operator="greaterThan">
      <formula>S25</formula>
    </cfRule>
  </conditionalFormatting>
  <conditionalFormatting sqref="T25">
    <cfRule type="cellIs" dxfId="230" priority="330" operator="greaterThan">
      <formula>S25</formula>
    </cfRule>
  </conditionalFormatting>
  <conditionalFormatting sqref="T25">
    <cfRule type="cellIs" dxfId="229" priority="329" operator="greaterThan">
      <formula>S25</formula>
    </cfRule>
  </conditionalFormatting>
  <conditionalFormatting sqref="T25">
    <cfRule type="cellIs" dxfId="228" priority="328" operator="greaterThan">
      <formula>S25</formula>
    </cfRule>
  </conditionalFormatting>
  <conditionalFormatting sqref="T25">
    <cfRule type="cellIs" dxfId="227" priority="327" operator="greaterThan">
      <formula>S25</formula>
    </cfRule>
  </conditionalFormatting>
  <conditionalFormatting sqref="T25">
    <cfRule type="cellIs" dxfId="226" priority="326" operator="greaterThan">
      <formula>S25</formula>
    </cfRule>
  </conditionalFormatting>
  <conditionalFormatting sqref="T25">
    <cfRule type="cellIs" dxfId="225" priority="325" operator="greaterThan">
      <formula>S25</formula>
    </cfRule>
  </conditionalFormatting>
  <conditionalFormatting sqref="T26:T29">
    <cfRule type="cellIs" dxfId="224" priority="324" operator="greaterThan">
      <formula>S26</formula>
    </cfRule>
  </conditionalFormatting>
  <conditionalFormatting sqref="T26:T29">
    <cfRule type="cellIs" dxfId="223" priority="323" operator="greaterThan">
      <formula>S26</formula>
    </cfRule>
  </conditionalFormatting>
  <conditionalFormatting sqref="T26:T29">
    <cfRule type="cellIs" dxfId="222" priority="322" operator="greaterThan">
      <formula>S26</formula>
    </cfRule>
  </conditionalFormatting>
  <conditionalFormatting sqref="T26:T29">
    <cfRule type="cellIs" dxfId="221" priority="321" operator="greaterThan">
      <formula>S26</formula>
    </cfRule>
  </conditionalFormatting>
  <conditionalFormatting sqref="T26:T29">
    <cfRule type="cellIs" dxfId="220" priority="320" operator="greaterThan">
      <formula>S26</formula>
    </cfRule>
  </conditionalFormatting>
  <conditionalFormatting sqref="T26:T29">
    <cfRule type="cellIs" dxfId="219" priority="319" operator="greaterThan">
      <formula>S26</formula>
    </cfRule>
  </conditionalFormatting>
  <conditionalFormatting sqref="T26:T29">
    <cfRule type="cellIs" dxfId="218" priority="318" operator="greaterThan">
      <formula>S26</formula>
    </cfRule>
  </conditionalFormatting>
  <conditionalFormatting sqref="T23">
    <cfRule type="cellIs" dxfId="217" priority="309" operator="lessThan">
      <formula>S23</formula>
    </cfRule>
    <cfRule type="cellIs" dxfId="216" priority="310" operator="greaterThan">
      <formula>S23</formula>
    </cfRule>
  </conditionalFormatting>
  <conditionalFormatting sqref="W24">
    <cfRule type="cellIs" dxfId="215" priority="307" operator="greaterThan">
      <formula>V24</formula>
    </cfRule>
  </conditionalFormatting>
  <conditionalFormatting sqref="W24">
    <cfRule type="cellIs" dxfId="214" priority="306" operator="greaterThan">
      <formula>V24</formula>
    </cfRule>
  </conditionalFormatting>
  <conditionalFormatting sqref="W24">
    <cfRule type="cellIs" dxfId="213" priority="305" operator="greaterThan">
      <formula>V24</formula>
    </cfRule>
  </conditionalFormatting>
  <conditionalFormatting sqref="W24">
    <cfRule type="cellIs" dxfId="212" priority="304" operator="greaterThan">
      <formula>V24</formula>
    </cfRule>
  </conditionalFormatting>
  <conditionalFormatting sqref="W24">
    <cfRule type="cellIs" dxfId="211" priority="303" operator="greaterThan">
      <formula>V24</formula>
    </cfRule>
  </conditionalFormatting>
  <conditionalFormatting sqref="W24">
    <cfRule type="cellIs" dxfId="210" priority="302" operator="greaterThan">
      <formula>V24</formula>
    </cfRule>
  </conditionalFormatting>
  <conditionalFormatting sqref="W24">
    <cfRule type="cellIs" dxfId="209" priority="301" operator="greaterThan">
      <formula>V24</formula>
    </cfRule>
  </conditionalFormatting>
  <conditionalFormatting sqref="W25">
    <cfRule type="cellIs" dxfId="208" priority="300" operator="greaterThan">
      <formula>V25</formula>
    </cfRule>
  </conditionalFormatting>
  <conditionalFormatting sqref="W25">
    <cfRule type="cellIs" dxfId="207" priority="299" operator="greaterThan">
      <formula>V25</formula>
    </cfRule>
  </conditionalFormatting>
  <conditionalFormatting sqref="W25">
    <cfRule type="cellIs" dxfId="206" priority="298" operator="greaterThan">
      <formula>V25</formula>
    </cfRule>
  </conditionalFormatting>
  <conditionalFormatting sqref="W25">
    <cfRule type="cellIs" dxfId="205" priority="297" operator="greaterThan">
      <formula>V25</formula>
    </cfRule>
  </conditionalFormatting>
  <conditionalFormatting sqref="W25">
    <cfRule type="cellIs" dxfId="204" priority="296" operator="greaterThan">
      <formula>V25</formula>
    </cfRule>
  </conditionalFormatting>
  <conditionalFormatting sqref="W25">
    <cfRule type="cellIs" dxfId="203" priority="295" operator="greaterThan">
      <formula>V25</formula>
    </cfRule>
  </conditionalFormatting>
  <conditionalFormatting sqref="W25">
    <cfRule type="cellIs" dxfId="202" priority="294" operator="greaterThan">
      <formula>V25</formula>
    </cfRule>
  </conditionalFormatting>
  <conditionalFormatting sqref="W26:W29">
    <cfRule type="cellIs" dxfId="201" priority="293" operator="greaterThan">
      <formula>V26</formula>
    </cfRule>
  </conditionalFormatting>
  <conditionalFormatting sqref="W26:W29">
    <cfRule type="cellIs" dxfId="200" priority="292" operator="greaterThan">
      <formula>V26</formula>
    </cfRule>
  </conditionalFormatting>
  <conditionalFormatting sqref="W26:W29">
    <cfRule type="cellIs" dxfId="199" priority="291" operator="greaterThan">
      <formula>V26</formula>
    </cfRule>
  </conditionalFormatting>
  <conditionalFormatting sqref="W26:W29">
    <cfRule type="cellIs" dxfId="198" priority="290" operator="greaterThan">
      <formula>V26</formula>
    </cfRule>
  </conditionalFormatting>
  <conditionalFormatting sqref="W26:W29">
    <cfRule type="cellIs" dxfId="197" priority="289" operator="greaterThan">
      <formula>V26</formula>
    </cfRule>
  </conditionalFormatting>
  <conditionalFormatting sqref="W26:W29">
    <cfRule type="cellIs" dxfId="196" priority="288" operator="greaterThan">
      <formula>V26</formula>
    </cfRule>
  </conditionalFormatting>
  <conditionalFormatting sqref="W26:W29">
    <cfRule type="cellIs" dxfId="195" priority="287" operator="greaterThan">
      <formula>V26</formula>
    </cfRule>
  </conditionalFormatting>
  <conditionalFormatting sqref="W23">
    <cfRule type="cellIs" dxfId="194" priority="278" operator="lessThan">
      <formula>V23</formula>
    </cfRule>
    <cfRule type="cellIs" dxfId="193" priority="279" operator="greaterThan">
      <formula>V23</formula>
    </cfRule>
  </conditionalFormatting>
  <conditionalFormatting sqref="Z24">
    <cfRule type="cellIs" dxfId="192" priority="276" operator="greaterThan">
      <formula>Y24</formula>
    </cfRule>
  </conditionalFormatting>
  <conditionalFormatting sqref="Z24">
    <cfRule type="cellIs" dxfId="191" priority="275" operator="greaterThan">
      <formula>Y24</formula>
    </cfRule>
  </conditionalFormatting>
  <conditionalFormatting sqref="Z24">
    <cfRule type="cellIs" dxfId="190" priority="274" operator="greaterThan">
      <formula>Y24</formula>
    </cfRule>
  </conditionalFormatting>
  <conditionalFormatting sqref="Z24">
    <cfRule type="cellIs" dxfId="189" priority="273" operator="greaterThan">
      <formula>Y24</formula>
    </cfRule>
  </conditionalFormatting>
  <conditionalFormatting sqref="Z24">
    <cfRule type="cellIs" dxfId="188" priority="272" operator="greaterThan">
      <formula>Y24</formula>
    </cfRule>
  </conditionalFormatting>
  <conditionalFormatting sqref="Z24">
    <cfRule type="cellIs" dxfId="187" priority="271" operator="greaterThan">
      <formula>Y24</formula>
    </cfRule>
  </conditionalFormatting>
  <conditionalFormatting sqref="Z24">
    <cfRule type="cellIs" dxfId="186" priority="270" operator="greaterThan">
      <formula>Y24</formula>
    </cfRule>
  </conditionalFormatting>
  <conditionalFormatting sqref="Z25">
    <cfRule type="cellIs" dxfId="185" priority="269" operator="greaterThan">
      <formula>Y25</formula>
    </cfRule>
  </conditionalFormatting>
  <conditionalFormatting sqref="Z25">
    <cfRule type="cellIs" dxfId="184" priority="268" operator="greaterThan">
      <formula>Y25</formula>
    </cfRule>
  </conditionalFormatting>
  <conditionalFormatting sqref="Z25">
    <cfRule type="cellIs" dxfId="183" priority="267" operator="greaterThan">
      <formula>Y25</formula>
    </cfRule>
  </conditionalFormatting>
  <conditionalFormatting sqref="Z25">
    <cfRule type="cellIs" dxfId="182" priority="266" operator="greaterThan">
      <formula>Y25</formula>
    </cfRule>
  </conditionalFormatting>
  <conditionalFormatting sqref="Z25">
    <cfRule type="cellIs" dxfId="181" priority="265" operator="greaterThan">
      <formula>Y25</formula>
    </cfRule>
  </conditionalFormatting>
  <conditionalFormatting sqref="Z25">
    <cfRule type="cellIs" dxfId="180" priority="264" operator="greaterThan">
      <formula>Y25</formula>
    </cfRule>
  </conditionalFormatting>
  <conditionalFormatting sqref="Z25">
    <cfRule type="cellIs" dxfId="179" priority="263" operator="greaterThan">
      <formula>Y25</formula>
    </cfRule>
  </conditionalFormatting>
  <conditionalFormatting sqref="Z26:Z29">
    <cfRule type="cellIs" dxfId="178" priority="262" operator="greaterThan">
      <formula>Y26</formula>
    </cfRule>
  </conditionalFormatting>
  <conditionalFormatting sqref="Z26:Z29">
    <cfRule type="cellIs" dxfId="177" priority="261" operator="greaterThan">
      <formula>Y26</formula>
    </cfRule>
  </conditionalFormatting>
  <conditionalFormatting sqref="Z26:Z29">
    <cfRule type="cellIs" dxfId="176" priority="260" operator="greaterThan">
      <formula>Y26</formula>
    </cfRule>
  </conditionalFormatting>
  <conditionalFormatting sqref="Z26:Z29">
    <cfRule type="cellIs" dxfId="175" priority="259" operator="greaterThan">
      <formula>Y26</formula>
    </cfRule>
  </conditionalFormatting>
  <conditionalFormatting sqref="Z26:Z29">
    <cfRule type="cellIs" dxfId="174" priority="258" operator="greaterThan">
      <formula>Y26</formula>
    </cfRule>
  </conditionalFormatting>
  <conditionalFormatting sqref="Z26:Z29">
    <cfRule type="cellIs" dxfId="173" priority="257" operator="greaterThan">
      <formula>Y26</formula>
    </cfRule>
  </conditionalFormatting>
  <conditionalFormatting sqref="Z26:Z29">
    <cfRule type="cellIs" dxfId="172" priority="256" operator="greaterThan">
      <formula>Y26</formula>
    </cfRule>
  </conditionalFormatting>
  <conditionalFormatting sqref="Z23">
    <cfRule type="cellIs" dxfId="171" priority="247" operator="lessThan">
      <formula>Y23</formula>
    </cfRule>
    <cfRule type="cellIs" dxfId="170" priority="248" operator="greaterThan">
      <formula>Y23</formula>
    </cfRule>
  </conditionalFormatting>
  <conditionalFormatting sqref="AC24">
    <cfRule type="cellIs" dxfId="169" priority="245" operator="greaterThan">
      <formula>AB24</formula>
    </cfRule>
  </conditionalFormatting>
  <conditionalFormatting sqref="AC24">
    <cfRule type="cellIs" dxfId="168" priority="244" operator="greaterThan">
      <formula>AB24</formula>
    </cfRule>
  </conditionalFormatting>
  <conditionalFormatting sqref="AC24">
    <cfRule type="cellIs" dxfId="167" priority="243" operator="greaterThan">
      <formula>AB24</formula>
    </cfRule>
  </conditionalFormatting>
  <conditionalFormatting sqref="AC24">
    <cfRule type="cellIs" dxfId="166" priority="242" operator="greaterThan">
      <formula>AB24</formula>
    </cfRule>
  </conditionalFormatting>
  <conditionalFormatting sqref="AC24">
    <cfRule type="cellIs" dxfId="165" priority="241" operator="greaterThan">
      <formula>AB24</formula>
    </cfRule>
  </conditionalFormatting>
  <conditionalFormatting sqref="AC24">
    <cfRule type="cellIs" dxfId="164" priority="240" operator="greaterThan">
      <formula>AB24</formula>
    </cfRule>
  </conditionalFormatting>
  <conditionalFormatting sqref="AC24">
    <cfRule type="cellIs" dxfId="163" priority="239" operator="greaterThan">
      <formula>AB24</formula>
    </cfRule>
  </conditionalFormatting>
  <conditionalFormatting sqref="AC25">
    <cfRule type="cellIs" dxfId="162" priority="238" operator="greaterThan">
      <formula>AB25</formula>
    </cfRule>
  </conditionalFormatting>
  <conditionalFormatting sqref="AC25">
    <cfRule type="cellIs" dxfId="161" priority="237" operator="greaterThan">
      <formula>AB25</formula>
    </cfRule>
  </conditionalFormatting>
  <conditionalFormatting sqref="AC25">
    <cfRule type="cellIs" dxfId="160" priority="236" operator="greaterThan">
      <formula>AB25</formula>
    </cfRule>
  </conditionalFormatting>
  <conditionalFormatting sqref="AC25">
    <cfRule type="cellIs" dxfId="159" priority="235" operator="greaterThan">
      <formula>AB25</formula>
    </cfRule>
  </conditionalFormatting>
  <conditionalFormatting sqref="AC25">
    <cfRule type="cellIs" dxfId="158" priority="234" operator="greaterThan">
      <formula>AB25</formula>
    </cfRule>
  </conditionalFormatting>
  <conditionalFormatting sqref="AC25">
    <cfRule type="cellIs" dxfId="157" priority="233" operator="greaterThan">
      <formula>AB25</formula>
    </cfRule>
  </conditionalFormatting>
  <conditionalFormatting sqref="AC25">
    <cfRule type="cellIs" dxfId="156" priority="232" operator="greaterThan">
      <formula>AB25</formula>
    </cfRule>
  </conditionalFormatting>
  <conditionalFormatting sqref="AC26:AC29">
    <cfRule type="cellIs" dxfId="155" priority="231" operator="greaterThan">
      <formula>AB26</formula>
    </cfRule>
  </conditionalFormatting>
  <conditionalFormatting sqref="AC26:AC29">
    <cfRule type="cellIs" dxfId="154" priority="230" operator="greaterThan">
      <formula>AB26</formula>
    </cfRule>
  </conditionalFormatting>
  <conditionalFormatting sqref="AC26:AC29">
    <cfRule type="cellIs" dxfId="153" priority="229" operator="greaterThan">
      <formula>AB26</formula>
    </cfRule>
  </conditionalFormatting>
  <conditionalFormatting sqref="AC26:AC29">
    <cfRule type="cellIs" dxfId="152" priority="228" operator="greaterThan">
      <formula>AB26</formula>
    </cfRule>
  </conditionalFormatting>
  <conditionalFormatting sqref="AC26:AC29">
    <cfRule type="cellIs" dxfId="151" priority="227" operator="greaterThan">
      <formula>AB26</formula>
    </cfRule>
  </conditionalFormatting>
  <conditionalFormatting sqref="AC26:AC29">
    <cfRule type="cellIs" dxfId="150" priority="226" operator="greaterThan">
      <formula>AB26</formula>
    </cfRule>
  </conditionalFormatting>
  <conditionalFormatting sqref="AC26:AC29">
    <cfRule type="cellIs" dxfId="149" priority="225" operator="greaterThan">
      <formula>AB26</formula>
    </cfRule>
  </conditionalFormatting>
  <conditionalFormatting sqref="AC23">
    <cfRule type="cellIs" dxfId="148" priority="216" operator="lessThan">
      <formula>AB23</formula>
    </cfRule>
    <cfRule type="cellIs" dxfId="147" priority="217" operator="greaterThan">
      <formula>AB23</formula>
    </cfRule>
  </conditionalFormatting>
  <conditionalFormatting sqref="AF24">
    <cfRule type="cellIs" dxfId="146" priority="214" operator="greaterThan">
      <formula>AE24</formula>
    </cfRule>
  </conditionalFormatting>
  <conditionalFormatting sqref="AF24">
    <cfRule type="cellIs" dxfId="145" priority="213" operator="greaterThan">
      <formula>AE24</formula>
    </cfRule>
  </conditionalFormatting>
  <conditionalFormatting sqref="AF24">
    <cfRule type="cellIs" dxfId="144" priority="212" operator="greaterThan">
      <formula>AE24</formula>
    </cfRule>
  </conditionalFormatting>
  <conditionalFormatting sqref="AF24">
    <cfRule type="cellIs" dxfId="143" priority="211" operator="greaterThan">
      <formula>AE24</formula>
    </cfRule>
  </conditionalFormatting>
  <conditionalFormatting sqref="AF24">
    <cfRule type="cellIs" dxfId="142" priority="210" operator="greaterThan">
      <formula>AE24</formula>
    </cfRule>
  </conditionalFormatting>
  <conditionalFormatting sqref="AF24">
    <cfRule type="cellIs" dxfId="141" priority="209" operator="greaterThan">
      <formula>AE24</formula>
    </cfRule>
  </conditionalFormatting>
  <conditionalFormatting sqref="AF24">
    <cfRule type="cellIs" dxfId="140" priority="208" operator="greaterThan">
      <formula>AE24</formula>
    </cfRule>
  </conditionalFormatting>
  <conditionalFormatting sqref="AF25">
    <cfRule type="cellIs" dxfId="139" priority="207" operator="greaterThan">
      <formula>AE25</formula>
    </cfRule>
  </conditionalFormatting>
  <conditionalFormatting sqref="AF25">
    <cfRule type="cellIs" dxfId="138" priority="206" operator="greaterThan">
      <formula>AE25</formula>
    </cfRule>
  </conditionalFormatting>
  <conditionalFormatting sqref="AF25">
    <cfRule type="cellIs" dxfId="137" priority="205" operator="greaterThan">
      <formula>AE25</formula>
    </cfRule>
  </conditionalFormatting>
  <conditionalFormatting sqref="AF25">
    <cfRule type="cellIs" dxfId="136" priority="204" operator="greaterThan">
      <formula>AE25</formula>
    </cfRule>
  </conditionalFormatting>
  <conditionalFormatting sqref="AF25">
    <cfRule type="cellIs" dxfId="135" priority="203" operator="greaterThan">
      <formula>AE25</formula>
    </cfRule>
  </conditionalFormatting>
  <conditionalFormatting sqref="AF25">
    <cfRule type="cellIs" dxfId="134" priority="202" operator="greaterThan">
      <formula>AE25</formula>
    </cfRule>
  </conditionalFormatting>
  <conditionalFormatting sqref="AF25">
    <cfRule type="cellIs" dxfId="133" priority="201" operator="greaterThan">
      <formula>AE25</formula>
    </cfRule>
  </conditionalFormatting>
  <conditionalFormatting sqref="AF26:AF29">
    <cfRule type="cellIs" dxfId="132" priority="200" operator="greaterThan">
      <formula>AE26</formula>
    </cfRule>
  </conditionalFormatting>
  <conditionalFormatting sqref="AF26:AF29">
    <cfRule type="cellIs" dxfId="131" priority="199" operator="greaterThan">
      <formula>AE26</formula>
    </cfRule>
  </conditionalFormatting>
  <conditionalFormatting sqref="AF26:AF29">
    <cfRule type="cellIs" dxfId="130" priority="198" operator="greaterThan">
      <formula>AE26</formula>
    </cfRule>
  </conditionalFormatting>
  <conditionalFormatting sqref="AF26:AF29">
    <cfRule type="cellIs" dxfId="129" priority="197" operator="greaterThan">
      <formula>AE26</formula>
    </cfRule>
  </conditionalFormatting>
  <conditionalFormatting sqref="AF26:AF29">
    <cfRule type="cellIs" dxfId="128" priority="196" operator="greaterThan">
      <formula>AE26</formula>
    </cfRule>
  </conditionalFormatting>
  <conditionalFormatting sqref="AF26:AF29">
    <cfRule type="cellIs" dxfId="127" priority="195" operator="greaterThan">
      <formula>AE26</formula>
    </cfRule>
  </conditionalFormatting>
  <conditionalFormatting sqref="AF26:AF29">
    <cfRule type="cellIs" dxfId="126" priority="194" operator="greaterThan">
      <formula>AE26</formula>
    </cfRule>
  </conditionalFormatting>
  <conditionalFormatting sqref="AF23">
    <cfRule type="cellIs" dxfId="125" priority="185" operator="lessThan">
      <formula>AE23</formula>
    </cfRule>
    <cfRule type="cellIs" dxfId="124" priority="186" operator="greaterThan">
      <formula>AE23</formula>
    </cfRule>
  </conditionalFormatting>
  <conditionalFormatting sqref="AI24">
    <cfRule type="cellIs" dxfId="123" priority="183" operator="greaterThan">
      <formula>AH24</formula>
    </cfRule>
  </conditionalFormatting>
  <conditionalFormatting sqref="AI24">
    <cfRule type="cellIs" dxfId="122" priority="182" operator="greaterThan">
      <formula>AH24</formula>
    </cfRule>
  </conditionalFormatting>
  <conditionalFormatting sqref="AI24">
    <cfRule type="cellIs" dxfId="121" priority="181" operator="greaterThan">
      <formula>AH24</formula>
    </cfRule>
  </conditionalFormatting>
  <conditionalFormatting sqref="AI24">
    <cfRule type="cellIs" dxfId="120" priority="180" operator="greaterThan">
      <formula>AH24</formula>
    </cfRule>
  </conditionalFormatting>
  <conditionalFormatting sqref="AI24">
    <cfRule type="cellIs" dxfId="119" priority="179" operator="greaterThan">
      <formula>AH24</formula>
    </cfRule>
  </conditionalFormatting>
  <conditionalFormatting sqref="AI24">
    <cfRule type="cellIs" dxfId="118" priority="178" operator="greaterThan">
      <formula>AH24</formula>
    </cfRule>
  </conditionalFormatting>
  <conditionalFormatting sqref="AI24">
    <cfRule type="cellIs" dxfId="117" priority="177" operator="greaterThan">
      <formula>AH24</formula>
    </cfRule>
  </conditionalFormatting>
  <conditionalFormatting sqref="AI25">
    <cfRule type="cellIs" dxfId="116" priority="176" operator="greaterThan">
      <formula>AH25</formula>
    </cfRule>
  </conditionalFormatting>
  <conditionalFormatting sqref="AI25">
    <cfRule type="cellIs" dxfId="115" priority="175" operator="greaterThan">
      <formula>AH25</formula>
    </cfRule>
  </conditionalFormatting>
  <conditionalFormatting sqref="AI25">
    <cfRule type="cellIs" dxfId="114" priority="174" operator="greaterThan">
      <formula>AH25</formula>
    </cfRule>
  </conditionalFormatting>
  <conditionalFormatting sqref="AI25">
    <cfRule type="cellIs" dxfId="113" priority="173" operator="greaterThan">
      <formula>AH25</formula>
    </cfRule>
  </conditionalFormatting>
  <conditionalFormatting sqref="AI25">
    <cfRule type="cellIs" dxfId="112" priority="172" operator="greaterThan">
      <formula>AH25</formula>
    </cfRule>
  </conditionalFormatting>
  <conditionalFormatting sqref="AI25">
    <cfRule type="cellIs" dxfId="111" priority="171" operator="greaterThan">
      <formula>AH25</formula>
    </cfRule>
  </conditionalFormatting>
  <conditionalFormatting sqref="AI25">
    <cfRule type="cellIs" dxfId="110" priority="170" operator="greaterThan">
      <formula>AH25</formula>
    </cfRule>
  </conditionalFormatting>
  <conditionalFormatting sqref="AI26:AI29">
    <cfRule type="cellIs" dxfId="109" priority="169" operator="greaterThan">
      <formula>AH26</formula>
    </cfRule>
  </conditionalFormatting>
  <conditionalFormatting sqref="AI26:AI29">
    <cfRule type="cellIs" dxfId="108" priority="168" operator="greaterThan">
      <formula>AH26</formula>
    </cfRule>
  </conditionalFormatting>
  <conditionalFormatting sqref="AI26:AI29">
    <cfRule type="cellIs" dxfId="107" priority="167" operator="greaterThan">
      <formula>AH26</formula>
    </cfRule>
  </conditionalFormatting>
  <conditionalFormatting sqref="AI26:AI29">
    <cfRule type="cellIs" dxfId="106" priority="166" operator="greaterThan">
      <formula>AH26</formula>
    </cfRule>
  </conditionalFormatting>
  <conditionalFormatting sqref="AI26:AI29">
    <cfRule type="cellIs" dxfId="105" priority="165" operator="greaterThan">
      <formula>AH26</formula>
    </cfRule>
  </conditionalFormatting>
  <conditionalFormatting sqref="AI26:AI29">
    <cfRule type="cellIs" dxfId="104" priority="164" operator="greaterThan">
      <formula>AH26</formula>
    </cfRule>
  </conditionalFormatting>
  <conditionalFormatting sqref="AI26:AI29">
    <cfRule type="cellIs" dxfId="103" priority="163" operator="greaterThan">
      <formula>AH26</formula>
    </cfRule>
  </conditionalFormatting>
  <conditionalFormatting sqref="AI23">
    <cfRule type="cellIs" dxfId="102" priority="154" operator="lessThan">
      <formula>AH23</formula>
    </cfRule>
    <cfRule type="cellIs" dxfId="101" priority="155" operator="greaterThan">
      <formula>AH23</formula>
    </cfRule>
  </conditionalFormatting>
  <conditionalFormatting sqref="AL24">
    <cfRule type="cellIs" dxfId="100" priority="152" operator="greaterThan">
      <formula>AK24</formula>
    </cfRule>
  </conditionalFormatting>
  <conditionalFormatting sqref="AL24">
    <cfRule type="cellIs" dxfId="99" priority="151" operator="greaterThan">
      <formula>AK24</formula>
    </cfRule>
  </conditionalFormatting>
  <conditionalFormatting sqref="AL24">
    <cfRule type="cellIs" dxfId="98" priority="150" operator="greaterThan">
      <formula>AK24</formula>
    </cfRule>
  </conditionalFormatting>
  <conditionalFormatting sqref="AL24">
    <cfRule type="cellIs" dxfId="97" priority="149" operator="greaterThan">
      <formula>AK24</formula>
    </cfRule>
  </conditionalFormatting>
  <conditionalFormatting sqref="AL24">
    <cfRule type="cellIs" dxfId="96" priority="148" operator="greaterThan">
      <formula>AK24</formula>
    </cfRule>
  </conditionalFormatting>
  <conditionalFormatting sqref="AL24">
    <cfRule type="cellIs" dxfId="95" priority="147" operator="greaterThan">
      <formula>AK24</formula>
    </cfRule>
  </conditionalFormatting>
  <conditionalFormatting sqref="AL24">
    <cfRule type="cellIs" dxfId="94" priority="146" operator="greaterThan">
      <formula>AK24</formula>
    </cfRule>
  </conditionalFormatting>
  <conditionalFormatting sqref="AL25">
    <cfRule type="cellIs" dxfId="93" priority="145" operator="greaterThan">
      <formula>AK25</formula>
    </cfRule>
  </conditionalFormatting>
  <conditionalFormatting sqref="AL25">
    <cfRule type="cellIs" dxfId="92" priority="144" operator="greaterThan">
      <formula>AK25</formula>
    </cfRule>
  </conditionalFormatting>
  <conditionalFormatting sqref="AL25">
    <cfRule type="cellIs" dxfId="91" priority="143" operator="greaterThan">
      <formula>AK25</formula>
    </cfRule>
  </conditionalFormatting>
  <conditionalFormatting sqref="AL25">
    <cfRule type="cellIs" dxfId="90" priority="142" operator="greaterThan">
      <formula>AK25</formula>
    </cfRule>
  </conditionalFormatting>
  <conditionalFormatting sqref="AL25">
    <cfRule type="cellIs" dxfId="89" priority="141" operator="greaterThan">
      <formula>AK25</formula>
    </cfRule>
  </conditionalFormatting>
  <conditionalFormatting sqref="AL25">
    <cfRule type="cellIs" dxfId="88" priority="140" operator="greaterThan">
      <formula>AK25</formula>
    </cfRule>
  </conditionalFormatting>
  <conditionalFormatting sqref="AL25">
    <cfRule type="cellIs" dxfId="87" priority="139" operator="greaterThan">
      <formula>AK25</formula>
    </cfRule>
  </conditionalFormatting>
  <conditionalFormatting sqref="AL26:AL29">
    <cfRule type="cellIs" dxfId="86" priority="138" operator="greaterThan">
      <formula>AK26</formula>
    </cfRule>
  </conditionalFormatting>
  <conditionalFormatting sqref="AL26:AL29">
    <cfRule type="cellIs" dxfId="85" priority="137" operator="greaterThan">
      <formula>AK26</formula>
    </cfRule>
  </conditionalFormatting>
  <conditionalFormatting sqref="AL26:AL29">
    <cfRule type="cellIs" dxfId="84" priority="136" operator="greaterThan">
      <formula>AK26</formula>
    </cfRule>
  </conditionalFormatting>
  <conditionalFormatting sqref="AL26:AL29">
    <cfRule type="cellIs" dxfId="83" priority="135" operator="greaterThan">
      <formula>AK26</formula>
    </cfRule>
  </conditionalFormatting>
  <conditionalFormatting sqref="AL26:AL29">
    <cfRule type="cellIs" dxfId="82" priority="134" operator="greaterThan">
      <formula>AK26</formula>
    </cfRule>
  </conditionalFormatting>
  <conditionalFormatting sqref="AL26:AL29">
    <cfRule type="cellIs" dxfId="81" priority="133" operator="greaterThan">
      <formula>AK26</formula>
    </cfRule>
  </conditionalFormatting>
  <conditionalFormatting sqref="AL26:AL29">
    <cfRule type="cellIs" dxfId="80" priority="132" operator="greaterThan">
      <formula>AK26</formula>
    </cfRule>
  </conditionalFormatting>
  <conditionalFormatting sqref="AL23">
    <cfRule type="cellIs" dxfId="79" priority="123" operator="lessThan">
      <formula>AK23</formula>
    </cfRule>
    <cfRule type="cellIs" dxfId="78" priority="124" operator="greaterThan">
      <formula>AK23</formula>
    </cfRule>
  </conditionalFormatting>
  <conditionalFormatting sqref="AO23">
    <cfRule type="cellIs" dxfId="77" priority="97" operator="lessThan">
      <formula>AN23</formula>
    </cfRule>
    <cfRule type="cellIs" dxfId="76" priority="98" operator="greaterThan">
      <formula>AN23</formula>
    </cfRule>
  </conditionalFormatting>
  <conditionalFormatting sqref="T144">
    <cfRule type="cellIs" dxfId="75" priority="87" operator="lessThan">
      <formula>S144</formula>
    </cfRule>
    <cfRule type="cellIs" dxfId="74" priority="88" operator="greaterThan">
      <formula>S144</formula>
    </cfRule>
  </conditionalFormatting>
  <conditionalFormatting sqref="K144">
    <cfRule type="cellIs" dxfId="73" priority="93" operator="lessThan">
      <formula>J144</formula>
    </cfRule>
    <cfRule type="cellIs" dxfId="72" priority="94" operator="greaterThan">
      <formula>J144</formula>
    </cfRule>
  </conditionalFormatting>
  <conditionalFormatting sqref="N144">
    <cfRule type="cellIs" dxfId="71" priority="91" operator="lessThan">
      <formula>M144</formula>
    </cfRule>
    <cfRule type="cellIs" dxfId="70" priority="92" operator="greaterThan">
      <formula>M144</formula>
    </cfRule>
  </conditionalFormatting>
  <conditionalFormatting sqref="Q144">
    <cfRule type="cellIs" dxfId="69" priority="89" operator="lessThan">
      <formula>P144</formula>
    </cfRule>
    <cfRule type="cellIs" dxfId="68" priority="90" operator="greaterThan">
      <formula>P144</formula>
    </cfRule>
  </conditionalFormatting>
  <conditionalFormatting sqref="W144">
    <cfRule type="cellIs" dxfId="67" priority="85" operator="lessThan">
      <formula>V144</formula>
    </cfRule>
    <cfRule type="cellIs" dxfId="66" priority="86" operator="greaterThan">
      <formula>V144</formula>
    </cfRule>
  </conditionalFormatting>
  <conditionalFormatting sqref="Z144">
    <cfRule type="cellIs" dxfId="65" priority="83" operator="lessThan">
      <formula>Y144</formula>
    </cfRule>
    <cfRule type="cellIs" dxfId="64" priority="84" operator="greaterThan">
      <formula>Y144</formula>
    </cfRule>
  </conditionalFormatting>
  <conditionalFormatting sqref="AC144">
    <cfRule type="cellIs" dxfId="63" priority="81" operator="lessThan">
      <formula>AB144</formula>
    </cfRule>
    <cfRule type="cellIs" dxfId="62" priority="82" operator="greaterThan">
      <formula>AB144</formula>
    </cfRule>
  </conditionalFormatting>
  <conditionalFormatting sqref="AF144">
    <cfRule type="cellIs" dxfId="61" priority="79" operator="lessThan">
      <formula>AE144</formula>
    </cfRule>
    <cfRule type="cellIs" dxfId="60" priority="80" operator="greaterThan">
      <formula>AE144</formula>
    </cfRule>
  </conditionalFormatting>
  <conditionalFormatting sqref="AI144">
    <cfRule type="cellIs" dxfId="59" priority="77" operator="lessThan">
      <formula>AH144</formula>
    </cfRule>
    <cfRule type="cellIs" dxfId="58" priority="78" operator="greaterThan">
      <formula>AH144</formula>
    </cfRule>
  </conditionalFormatting>
  <conditionalFormatting sqref="AL144">
    <cfRule type="cellIs" dxfId="57" priority="75" operator="lessThan">
      <formula>AK144</formula>
    </cfRule>
    <cfRule type="cellIs" dxfId="56" priority="76" operator="greaterThan">
      <formula>AK144</formula>
    </cfRule>
  </conditionalFormatting>
  <conditionalFormatting sqref="H31">
    <cfRule type="cellIs" dxfId="55" priority="73" operator="lessThan">
      <formula>G31</formula>
    </cfRule>
    <cfRule type="cellIs" dxfId="54" priority="74" operator="greaterThan">
      <formula>G31</formula>
    </cfRule>
  </conditionalFormatting>
  <conditionalFormatting sqref="H104">
    <cfRule type="cellIs" dxfId="53" priority="49" operator="lessThan">
      <formula>G104</formula>
    </cfRule>
    <cfRule type="cellIs" dxfId="52" priority="50" operator="greaterThan">
      <formula>G104</formula>
    </cfRule>
  </conditionalFormatting>
  <conditionalFormatting sqref="H96">
    <cfRule type="cellIs" dxfId="51" priority="65" operator="lessThan">
      <formula>G96</formula>
    </cfRule>
    <cfRule type="cellIs" dxfId="50" priority="66" operator="greaterThan">
      <formula>G96</formula>
    </cfRule>
  </conditionalFormatting>
  <conditionalFormatting sqref="H61">
    <cfRule type="cellIs" dxfId="49" priority="43" operator="lessThan">
      <formula>G61</formula>
    </cfRule>
    <cfRule type="cellIs" dxfId="48" priority="44" operator="greaterThan">
      <formula>G61</formula>
    </cfRule>
  </conditionalFormatting>
  <conditionalFormatting sqref="H23">
    <cfRule type="cellIs" dxfId="47" priority="39" operator="lessThan">
      <formula>G23</formula>
    </cfRule>
    <cfRule type="cellIs" dxfId="46" priority="40" operator="greaterThan">
      <formula>G23</formula>
    </cfRule>
  </conditionalFormatting>
  <conditionalFormatting sqref="H135">
    <cfRule type="cellIs" dxfId="45" priority="35" operator="lessThan">
      <formula>G135</formula>
    </cfRule>
    <cfRule type="cellIs" dxfId="44" priority="36" operator="greaterThan">
      <formula>G135</formula>
    </cfRule>
  </conditionalFormatting>
  <conditionalFormatting sqref="H111">
    <cfRule type="cellIs" dxfId="43" priority="51" operator="lessThan">
      <formula>G111</formula>
    </cfRule>
    <cfRule type="cellIs" dxfId="42" priority="52" operator="greaterThan">
      <formula>G111</formula>
    </cfRule>
  </conditionalFormatting>
  <conditionalFormatting sqref="H84">
    <cfRule type="cellIs" dxfId="41" priority="47" operator="lessThan">
      <formula>G84</formula>
    </cfRule>
    <cfRule type="cellIs" dxfId="40" priority="48" operator="greaterThan">
      <formula>G84</formula>
    </cfRule>
  </conditionalFormatting>
  <conditionalFormatting sqref="H70">
    <cfRule type="cellIs" dxfId="39" priority="45" operator="lessThan">
      <formula>G70</formula>
    </cfRule>
    <cfRule type="cellIs" dxfId="38" priority="46" operator="greaterThan">
      <formula>G70</formula>
    </cfRule>
  </conditionalFormatting>
  <conditionalFormatting sqref="H42">
    <cfRule type="cellIs" dxfId="37" priority="41" operator="lessThan">
      <formula>G42</formula>
    </cfRule>
    <cfRule type="cellIs" dxfId="36" priority="42" operator="greaterThan">
      <formula>G42</formula>
    </cfRule>
  </conditionalFormatting>
  <conditionalFormatting sqref="H144">
    <cfRule type="cellIs" dxfId="35" priority="37" operator="lessThan">
      <formula>G144</formula>
    </cfRule>
    <cfRule type="cellIs" dxfId="34" priority="38" operator="greaterThan">
      <formula>G144</formula>
    </cfRule>
  </conditionalFormatting>
  <conditionalFormatting sqref="H128">
    <cfRule type="cellIs" dxfId="33" priority="33" operator="lessThan">
      <formula>G128</formula>
    </cfRule>
    <cfRule type="cellIs" dxfId="32" priority="34" operator="greaterThan">
      <formula>G128</formula>
    </cfRule>
  </conditionalFormatting>
  <conditionalFormatting sqref="H119">
    <cfRule type="cellIs" dxfId="31" priority="31" operator="lessThan">
      <formula>G119</formula>
    </cfRule>
    <cfRule type="cellIs" dxfId="30" priority="32" operator="greaterThan">
      <formula>G119</formula>
    </cfRule>
  </conditionalFormatting>
  <conditionalFormatting sqref="K62">
    <cfRule type="cellIs" dxfId="29" priority="30" operator="greaterThan">
      <formula>J62</formula>
    </cfRule>
  </conditionalFormatting>
  <conditionalFormatting sqref="K62">
    <cfRule type="cellIs" dxfId="28" priority="29" operator="greaterThan">
      <formula>J62</formula>
    </cfRule>
  </conditionalFormatting>
  <conditionalFormatting sqref="K62">
    <cfRule type="cellIs" dxfId="27" priority="28" operator="greaterThan">
      <formula>J62</formula>
    </cfRule>
  </conditionalFormatting>
  <conditionalFormatting sqref="N62">
    <cfRule type="cellIs" dxfId="26" priority="27" operator="greaterThan">
      <formula>M62</formula>
    </cfRule>
  </conditionalFormatting>
  <conditionalFormatting sqref="N62">
    <cfRule type="cellIs" dxfId="25" priority="26" operator="greaterThan">
      <formula>M62</formula>
    </cfRule>
  </conditionalFormatting>
  <conditionalFormatting sqref="N62">
    <cfRule type="cellIs" dxfId="24" priority="25" operator="greaterThan">
      <formula>M62</formula>
    </cfRule>
  </conditionalFormatting>
  <conditionalFormatting sqref="F5:F146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I5:I146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L5:L146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O5:O146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R5:R14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U5:U146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X5:X146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A5:AA14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D5:AD14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G5:AG14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J5:AJ14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M5:AM146">
    <cfRule type="cellIs" dxfId="1" priority="1" operator="lessThan">
      <formula>0</formula>
    </cfRule>
    <cfRule type="cellIs" dxfId="0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0FC6-2164-4FC2-B1F9-0F13AB2C4145}">
  <sheetPr>
    <tabColor rgb="FFFF0000"/>
  </sheetPr>
  <dimension ref="A1:L21"/>
  <sheetViews>
    <sheetView zoomScale="80" zoomScaleNormal="80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47.140625" customWidth="1"/>
    <col min="2" max="2" width="23.42578125" customWidth="1"/>
    <col min="3" max="3" width="20.5703125" customWidth="1"/>
    <col min="4" max="4" width="17.85546875" customWidth="1"/>
    <col min="5" max="6" width="18" customWidth="1"/>
    <col min="7" max="7" width="79.140625" customWidth="1"/>
  </cols>
  <sheetData>
    <row r="1" spans="1:12" ht="15" customHeight="1" x14ac:dyDescent="0.25">
      <c r="A1" s="234" t="s">
        <v>176</v>
      </c>
      <c r="B1" s="234"/>
      <c r="C1" s="234"/>
      <c r="D1" s="234"/>
      <c r="E1" s="234"/>
      <c r="F1" s="234"/>
      <c r="G1" s="234"/>
      <c r="H1" s="8"/>
      <c r="I1" s="8"/>
      <c r="J1" s="8"/>
      <c r="K1" s="8"/>
      <c r="L1" s="8"/>
    </row>
    <row r="2" spans="1:12" ht="15" customHeight="1" x14ac:dyDescent="0.25">
      <c r="A2" s="234"/>
      <c r="B2" s="234"/>
      <c r="C2" s="234"/>
      <c r="D2" s="234"/>
      <c r="E2" s="234"/>
      <c r="F2" s="234"/>
      <c r="G2" s="234"/>
      <c r="H2" s="8"/>
      <c r="I2" s="8"/>
      <c r="J2" s="8"/>
      <c r="K2" s="8"/>
      <c r="L2" s="8"/>
    </row>
    <row r="3" spans="1:12" ht="15" customHeight="1" x14ac:dyDescent="0.25">
      <c r="A3" s="235"/>
      <c r="B3" s="235"/>
      <c r="C3" s="235"/>
      <c r="D3" s="235"/>
      <c r="E3" s="235"/>
      <c r="F3" s="235"/>
      <c r="G3" s="235"/>
      <c r="H3" s="8"/>
      <c r="I3" s="8"/>
      <c r="J3" s="8"/>
      <c r="K3" s="8"/>
      <c r="L3" s="8"/>
    </row>
    <row r="4" spans="1:12" s="9" customFormat="1" ht="58.5" customHeight="1" x14ac:dyDescent="0.25">
      <c r="A4" s="18" t="s">
        <v>177</v>
      </c>
      <c r="B4" s="19" t="s">
        <v>209</v>
      </c>
      <c r="C4" s="19" t="s">
        <v>178</v>
      </c>
      <c r="D4" s="19" t="s">
        <v>179</v>
      </c>
      <c r="E4" s="19" t="s">
        <v>180</v>
      </c>
      <c r="F4" s="19" t="s">
        <v>183</v>
      </c>
      <c r="G4" s="20" t="s">
        <v>184</v>
      </c>
    </row>
    <row r="5" spans="1:12" ht="99.75" customHeight="1" x14ac:dyDescent="0.25">
      <c r="A5" s="10" t="s">
        <v>219</v>
      </c>
      <c r="B5" s="11">
        <v>7000</v>
      </c>
      <c r="C5" s="11">
        <v>200</v>
      </c>
      <c r="D5" s="12">
        <v>15</v>
      </c>
      <c r="E5" s="13" t="s">
        <v>181</v>
      </c>
      <c r="F5" s="14">
        <v>0.12</v>
      </c>
      <c r="G5" s="44" t="s">
        <v>216</v>
      </c>
    </row>
    <row r="6" spans="1:12" ht="99.75" customHeight="1" x14ac:dyDescent="0.25">
      <c r="A6" s="10" t="s">
        <v>220</v>
      </c>
      <c r="B6" s="11">
        <v>3000</v>
      </c>
      <c r="C6" s="11">
        <v>0</v>
      </c>
      <c r="D6" s="12"/>
      <c r="E6" s="13" t="s">
        <v>181</v>
      </c>
      <c r="F6" s="14">
        <v>0.12</v>
      </c>
      <c r="G6" s="5"/>
    </row>
    <row r="7" spans="1:12" ht="99.75" customHeight="1" x14ac:dyDescent="0.25">
      <c r="A7" s="10" t="s">
        <v>221</v>
      </c>
      <c r="B7" s="11">
        <v>800</v>
      </c>
      <c r="C7" s="11">
        <v>100</v>
      </c>
      <c r="D7" s="12">
        <v>7</v>
      </c>
      <c r="E7" s="13" t="s">
        <v>181</v>
      </c>
      <c r="F7" s="14">
        <v>7.0000000000000007E-2</v>
      </c>
      <c r="G7" s="5"/>
    </row>
    <row r="8" spans="1:12" ht="99.75" customHeight="1" x14ac:dyDescent="0.25">
      <c r="A8" s="10" t="s">
        <v>222</v>
      </c>
      <c r="B8" s="11">
        <v>5000</v>
      </c>
      <c r="C8" s="11">
        <v>350</v>
      </c>
      <c r="D8" s="12">
        <v>23</v>
      </c>
      <c r="E8" s="13" t="s">
        <v>181</v>
      </c>
      <c r="F8" s="14">
        <v>0.1</v>
      </c>
      <c r="G8" s="5"/>
    </row>
    <row r="9" spans="1:12" ht="99.75" customHeight="1" x14ac:dyDescent="0.25">
      <c r="A9" s="10" t="s">
        <v>182</v>
      </c>
      <c r="B9" s="11">
        <v>1500</v>
      </c>
      <c r="C9" s="11">
        <v>0</v>
      </c>
      <c r="D9" s="12">
        <v>0</v>
      </c>
      <c r="E9" s="13"/>
      <c r="F9" s="13"/>
      <c r="G9" s="5"/>
    </row>
    <row r="10" spans="1:12" ht="99.75" customHeight="1" x14ac:dyDescent="0.25">
      <c r="A10" s="10"/>
      <c r="B10" s="11"/>
      <c r="C10" s="11"/>
      <c r="D10" s="12"/>
      <c r="E10" s="13"/>
      <c r="F10" s="13"/>
      <c r="G10" s="5"/>
    </row>
    <row r="11" spans="1:12" ht="99.75" customHeight="1" x14ac:dyDescent="0.25">
      <c r="A11" s="10"/>
      <c r="B11" s="11"/>
      <c r="C11" s="11"/>
      <c r="D11" s="12"/>
      <c r="E11" s="13"/>
      <c r="F11" s="13"/>
      <c r="G11" s="5"/>
    </row>
    <row r="12" spans="1:12" ht="99.75" customHeight="1" x14ac:dyDescent="0.25">
      <c r="A12" s="10"/>
      <c r="B12" s="11"/>
      <c r="C12" s="11"/>
      <c r="D12" s="12"/>
      <c r="E12" s="13"/>
      <c r="F12" s="13"/>
      <c r="G12" s="5"/>
    </row>
    <row r="13" spans="1:12" ht="99.75" customHeight="1" x14ac:dyDescent="0.25">
      <c r="A13" s="10"/>
      <c r="B13" s="11"/>
      <c r="C13" s="11"/>
      <c r="D13" s="12"/>
      <c r="E13" s="13"/>
      <c r="F13" s="13"/>
      <c r="G13" s="5"/>
    </row>
    <row r="14" spans="1:12" ht="99.75" customHeight="1" x14ac:dyDescent="0.25">
      <c r="A14" s="10"/>
      <c r="B14" s="11"/>
      <c r="C14" s="11"/>
      <c r="D14" s="12"/>
      <c r="E14" s="13"/>
      <c r="F14" s="13"/>
      <c r="G14" s="5"/>
    </row>
    <row r="15" spans="1:12" ht="99.75" customHeight="1" x14ac:dyDescent="0.25">
      <c r="A15" s="10"/>
      <c r="B15" s="11"/>
      <c r="C15" s="11"/>
      <c r="D15" s="12"/>
      <c r="E15" s="13"/>
      <c r="F15" s="13"/>
      <c r="G15" s="5"/>
    </row>
    <row r="16" spans="1:12" ht="99.75" customHeight="1" x14ac:dyDescent="0.25">
      <c r="A16" s="10"/>
      <c r="B16" s="11"/>
      <c r="C16" s="11"/>
      <c r="D16" s="12"/>
      <c r="E16" s="13"/>
      <c r="F16" s="13"/>
      <c r="G16" s="5"/>
    </row>
    <row r="17" spans="1:7" ht="99.75" customHeight="1" x14ac:dyDescent="0.25">
      <c r="A17" s="10"/>
      <c r="B17" s="11"/>
      <c r="C17" s="11"/>
      <c r="D17" s="12"/>
      <c r="E17" s="13"/>
      <c r="F17" s="13"/>
      <c r="G17" s="5"/>
    </row>
    <row r="18" spans="1:7" ht="99.75" customHeight="1" x14ac:dyDescent="0.25">
      <c r="A18" s="10"/>
      <c r="B18" s="11"/>
      <c r="C18" s="11"/>
      <c r="D18" s="12"/>
      <c r="E18" s="13"/>
      <c r="F18" s="13"/>
      <c r="G18" s="5"/>
    </row>
    <row r="19" spans="1:7" ht="99.75" customHeight="1" x14ac:dyDescent="0.25">
      <c r="A19" s="10"/>
      <c r="B19" s="11"/>
      <c r="C19" s="11"/>
      <c r="D19" s="12"/>
      <c r="E19" s="13"/>
      <c r="F19" s="13"/>
      <c r="G19" s="5"/>
    </row>
    <row r="20" spans="1:7" ht="99.75" customHeight="1" x14ac:dyDescent="0.25">
      <c r="A20" s="10"/>
      <c r="B20" s="11"/>
      <c r="C20" s="11"/>
      <c r="D20" s="12"/>
      <c r="E20" s="13"/>
      <c r="F20" s="13"/>
      <c r="G20" s="5"/>
    </row>
    <row r="21" spans="1:7" ht="99.75" customHeight="1" x14ac:dyDescent="0.25">
      <c r="A21" s="10"/>
      <c r="B21" s="11"/>
      <c r="C21" s="11"/>
      <c r="D21" s="12"/>
      <c r="E21" s="13"/>
      <c r="F21" s="13"/>
      <c r="G21" s="5"/>
    </row>
  </sheetData>
  <mergeCells count="1">
    <mergeCell ref="A1:G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36F7-CA6D-43D1-B678-4602236390A2}">
  <sheetPr>
    <tabColor rgb="FF00FF99"/>
  </sheetPr>
  <dimension ref="A1:G18"/>
  <sheetViews>
    <sheetView workbookViewId="0">
      <selection activeCell="E8" sqref="E8"/>
    </sheetView>
  </sheetViews>
  <sheetFormatPr defaultRowHeight="15" x14ac:dyDescent="0.25"/>
  <cols>
    <col min="1" max="1" width="18.42578125" style="1" customWidth="1"/>
    <col min="2" max="2" width="40.140625" customWidth="1"/>
    <col min="3" max="3" width="9.85546875" style="7" customWidth="1"/>
    <col min="4" max="4" width="19.140625" style="2" customWidth="1"/>
    <col min="5" max="5" width="26.140625" style="2" customWidth="1"/>
    <col min="6" max="6" width="23.42578125" style="2" customWidth="1"/>
    <col min="7" max="7" width="19.140625" style="1" customWidth="1"/>
  </cols>
  <sheetData>
    <row r="1" spans="1:7" ht="30" x14ac:dyDescent="0.3">
      <c r="A1" s="25" t="s">
        <v>196</v>
      </c>
      <c r="E1" s="32" t="s">
        <v>207</v>
      </c>
      <c r="F1" s="31">
        <f>SUM(F3:F16)</f>
        <v>650</v>
      </c>
    </row>
    <row r="2" spans="1:7" ht="30" x14ac:dyDescent="0.25">
      <c r="A2" s="21" t="s">
        <v>195</v>
      </c>
      <c r="B2" s="21" t="s">
        <v>197</v>
      </c>
      <c r="C2" s="26" t="s">
        <v>47</v>
      </c>
      <c r="D2" s="27" t="s">
        <v>198</v>
      </c>
      <c r="E2" s="27" t="s">
        <v>199</v>
      </c>
      <c r="F2" s="30" t="s">
        <v>200</v>
      </c>
      <c r="G2" s="22" t="s">
        <v>203</v>
      </c>
    </row>
    <row r="3" spans="1:7" ht="18.75" x14ac:dyDescent="0.3">
      <c r="A3" s="24" t="s">
        <v>201</v>
      </c>
      <c r="B3" s="23" t="s">
        <v>202</v>
      </c>
      <c r="C3" s="29">
        <f>IF(ISERR(E3/D3),0,E3/D3)</f>
        <v>0.02</v>
      </c>
      <c r="D3" s="28">
        <v>500000</v>
      </c>
      <c r="E3" s="28">
        <v>10000</v>
      </c>
      <c r="F3" s="28">
        <v>200</v>
      </c>
      <c r="G3" s="24">
        <v>240</v>
      </c>
    </row>
    <row r="4" spans="1:7" ht="18.75" x14ac:dyDescent="0.3">
      <c r="A4" s="24" t="s">
        <v>204</v>
      </c>
      <c r="B4" s="23" t="s">
        <v>205</v>
      </c>
      <c r="C4" s="29">
        <f t="shared" ref="C4:C16" si="0">IF(ISERR(E4/D4),0,E4/D4)</f>
        <v>0.16666666666666666</v>
      </c>
      <c r="D4" s="28">
        <v>6000</v>
      </c>
      <c r="E4" s="28">
        <v>1000</v>
      </c>
      <c r="F4" s="28">
        <v>150</v>
      </c>
      <c r="G4" s="24">
        <v>12</v>
      </c>
    </row>
    <row r="5" spans="1:7" ht="18.75" x14ac:dyDescent="0.3">
      <c r="A5" s="24" t="s">
        <v>206</v>
      </c>
      <c r="B5" s="23" t="s">
        <v>218</v>
      </c>
      <c r="C5" s="29">
        <f t="shared" si="0"/>
        <v>1.3333333333333334E-2</v>
      </c>
      <c r="D5" s="28">
        <v>15000</v>
      </c>
      <c r="E5" s="28">
        <v>200</v>
      </c>
      <c r="F5" s="28">
        <v>300</v>
      </c>
      <c r="G5" s="24">
        <v>15</v>
      </c>
    </row>
    <row r="6" spans="1:7" ht="18.75" x14ac:dyDescent="0.3">
      <c r="A6" s="24"/>
      <c r="B6" s="23"/>
      <c r="C6" s="29">
        <f t="shared" si="0"/>
        <v>0</v>
      </c>
      <c r="D6" s="28"/>
      <c r="E6" s="28"/>
      <c r="F6" s="28"/>
      <c r="G6" s="24"/>
    </row>
    <row r="7" spans="1:7" ht="18.75" x14ac:dyDescent="0.3">
      <c r="A7" s="24"/>
      <c r="B7" s="23"/>
      <c r="C7" s="29">
        <f t="shared" si="0"/>
        <v>0</v>
      </c>
      <c r="D7" s="28"/>
      <c r="E7" s="28"/>
      <c r="F7" s="28"/>
      <c r="G7" s="24"/>
    </row>
    <row r="8" spans="1:7" ht="18.75" x14ac:dyDescent="0.3">
      <c r="A8" s="24"/>
      <c r="B8" s="23"/>
      <c r="C8" s="29">
        <f t="shared" si="0"/>
        <v>0</v>
      </c>
      <c r="D8" s="28"/>
      <c r="E8" s="28"/>
      <c r="F8" s="28"/>
      <c r="G8" s="24"/>
    </row>
    <row r="9" spans="1:7" ht="18.75" x14ac:dyDescent="0.3">
      <c r="A9" s="24"/>
      <c r="B9" s="23"/>
      <c r="C9" s="29">
        <f t="shared" si="0"/>
        <v>0</v>
      </c>
      <c r="D9" s="28"/>
      <c r="E9" s="28"/>
      <c r="F9" s="28"/>
      <c r="G9" s="24"/>
    </row>
    <row r="10" spans="1:7" ht="18.75" x14ac:dyDescent="0.3">
      <c r="A10" s="24"/>
      <c r="B10" s="23"/>
      <c r="C10" s="29">
        <f t="shared" si="0"/>
        <v>0</v>
      </c>
      <c r="D10" s="28"/>
      <c r="E10" s="28"/>
      <c r="F10" s="28"/>
      <c r="G10" s="24"/>
    </row>
    <row r="11" spans="1:7" ht="18.75" x14ac:dyDescent="0.3">
      <c r="A11" s="24"/>
      <c r="B11" s="23"/>
      <c r="C11" s="29">
        <f t="shared" si="0"/>
        <v>0</v>
      </c>
      <c r="D11" s="28"/>
      <c r="E11" s="28"/>
      <c r="F11" s="28"/>
      <c r="G11" s="24"/>
    </row>
    <row r="12" spans="1:7" ht="18.75" x14ac:dyDescent="0.3">
      <c r="A12" s="24"/>
      <c r="B12" s="23"/>
      <c r="C12" s="29">
        <f t="shared" si="0"/>
        <v>0</v>
      </c>
      <c r="D12" s="28"/>
      <c r="E12" s="28"/>
      <c r="F12" s="28"/>
      <c r="G12" s="24"/>
    </row>
    <row r="13" spans="1:7" ht="18.75" x14ac:dyDescent="0.3">
      <c r="A13" s="24"/>
      <c r="B13" s="23"/>
      <c r="C13" s="29">
        <f t="shared" si="0"/>
        <v>0</v>
      </c>
      <c r="D13" s="28"/>
      <c r="E13" s="28"/>
      <c r="F13" s="28"/>
      <c r="G13" s="24"/>
    </row>
    <row r="14" spans="1:7" ht="18.75" x14ac:dyDescent="0.3">
      <c r="A14" s="24"/>
      <c r="B14" s="23"/>
      <c r="C14" s="29">
        <f t="shared" si="0"/>
        <v>0</v>
      </c>
      <c r="D14" s="28"/>
      <c r="E14" s="28"/>
      <c r="F14" s="28"/>
      <c r="G14" s="24"/>
    </row>
    <row r="15" spans="1:7" ht="18.75" x14ac:dyDescent="0.3">
      <c r="A15" s="24"/>
      <c r="B15" s="23"/>
      <c r="C15" s="29">
        <f t="shared" si="0"/>
        <v>0</v>
      </c>
      <c r="D15" s="28"/>
      <c r="E15" s="28"/>
      <c r="F15" s="28"/>
      <c r="G15" s="24"/>
    </row>
    <row r="16" spans="1:7" ht="18.75" x14ac:dyDescent="0.3">
      <c r="A16" s="24"/>
      <c r="B16" s="23"/>
      <c r="C16" s="29">
        <f t="shared" si="0"/>
        <v>0</v>
      </c>
      <c r="D16" s="28"/>
      <c r="E16" s="28"/>
      <c r="F16" s="28"/>
      <c r="G16" s="24"/>
    </row>
    <row r="17" spans="1:7" ht="18.75" x14ac:dyDescent="0.3">
      <c r="A17" s="24"/>
      <c r="B17" s="23"/>
      <c r="C17" s="29"/>
      <c r="D17" s="28"/>
      <c r="E17" s="28"/>
      <c r="F17" s="28"/>
      <c r="G17" s="24"/>
    </row>
    <row r="18" spans="1:7" ht="18.75" x14ac:dyDescent="0.3">
      <c r="A18" s="24"/>
      <c r="B18" s="23"/>
      <c r="C18" s="29"/>
      <c r="D18" s="28"/>
      <c r="E18" s="28"/>
      <c r="F18" s="28"/>
      <c r="G18" s="24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Resumo</vt:lpstr>
      <vt:lpstr>Diário</vt:lpstr>
      <vt:lpstr>Mensal</vt:lpstr>
      <vt:lpstr>Dívidas</vt:lpstr>
      <vt:lpstr>Metas e Sonhos</vt:lpstr>
      <vt:lpstr>Mensal!REF</vt:lpstr>
    </vt:vector>
  </TitlesOfParts>
  <Company>Grupo Votorantim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Votorantim</dc:creator>
  <cp:lastModifiedBy>Aguinaldo</cp:lastModifiedBy>
  <dcterms:created xsi:type="dcterms:W3CDTF">2012-01-08T09:05:51Z</dcterms:created>
  <dcterms:modified xsi:type="dcterms:W3CDTF">2021-03-12T12:38:35Z</dcterms:modified>
</cp:coreProperties>
</file>